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10215" activeTab="1"/>
  </bookViews>
  <sheets>
    <sheet name="721 - Rekapitulace " sheetId="4" r:id="rId1"/>
    <sheet name="SO 01 - 721 ZTI - rozpočet" sheetId="3" r:id="rId2"/>
  </sheets>
  <definedNames>
    <definedName name="_xlnm.Print_Area" localSheetId="0">'721 - Rekapitulace '!$B$1:$AQ$92</definedName>
    <definedName name="_xlnm.Print_Area" localSheetId="1">'SO 01 - 721 ZTI - rozpočet'!$A$4:$O$203</definedName>
  </definedNames>
  <calcPr calcId="145621"/>
</workbook>
</file>

<file path=xl/calcChain.xml><?xml version="1.0" encoding="utf-8"?>
<calcChain xmlns="http://schemas.openxmlformats.org/spreadsheetml/2006/main">
  <c r="W30" i="4" l="1"/>
  <c r="AG86" i="4"/>
  <c r="D79" i="3" l="1"/>
  <c r="AM82" i="4"/>
  <c r="L82" i="4"/>
  <c r="AM81" i="4"/>
  <c r="L81" i="4"/>
  <c r="AM79" i="4"/>
  <c r="L79" i="4"/>
  <c r="L77" i="4"/>
  <c r="L76" i="4"/>
  <c r="W34" i="4"/>
  <c r="W33" i="4"/>
  <c r="W32" i="4"/>
  <c r="AK31" i="4"/>
  <c r="W31" i="4"/>
  <c r="AK26" i="4"/>
  <c r="L124" i="3"/>
  <c r="L125" i="3"/>
  <c r="L126" i="3"/>
  <c r="L127" i="3"/>
  <c r="L128" i="3"/>
  <c r="L129" i="3"/>
  <c r="L130" i="3"/>
  <c r="L131" i="3"/>
  <c r="L132" i="3"/>
  <c r="L134" i="3"/>
  <c r="L133" i="3" s="1"/>
  <c r="L92" i="3" s="1"/>
  <c r="L136" i="3"/>
  <c r="L137" i="3"/>
  <c r="L138" i="3"/>
  <c r="L139" i="3"/>
  <c r="L140" i="3"/>
  <c r="L141" i="3"/>
  <c r="L142" i="3"/>
  <c r="L143" i="3"/>
  <c r="L144" i="3"/>
  <c r="L145" i="3"/>
  <c r="L146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2" i="3"/>
  <c r="L203" i="3"/>
  <c r="L123" i="3"/>
  <c r="K116" i="3"/>
  <c r="D114" i="3"/>
  <c r="D112" i="3"/>
  <c r="K84" i="3"/>
  <c r="D82" i="3"/>
  <c r="D80" i="3"/>
  <c r="F37" i="3"/>
  <c r="F36" i="3"/>
  <c r="F35" i="3"/>
  <c r="K34" i="3"/>
  <c r="F34" i="3"/>
  <c r="K33" i="3"/>
  <c r="F33" i="3"/>
  <c r="K29" i="3"/>
  <c r="K117" i="3"/>
  <c r="D117" i="3"/>
  <c r="D116" i="3"/>
  <c r="K82" i="3"/>
  <c r="L187" i="3" l="1"/>
  <c r="L97" i="3" s="1"/>
  <c r="L135" i="3"/>
  <c r="L93" i="3" s="1"/>
  <c r="L122" i="3"/>
  <c r="L121" i="3" s="1"/>
  <c r="L201" i="3"/>
  <c r="L200" i="3" s="1"/>
  <c r="L98" i="3" s="1"/>
  <c r="L148" i="3"/>
  <c r="L95" i="3" s="1"/>
  <c r="L164" i="3"/>
  <c r="L96" i="3" s="1"/>
  <c r="K114" i="3"/>
  <c r="D84" i="3"/>
  <c r="D85" i="3"/>
  <c r="K85" i="3"/>
  <c r="D111" i="3"/>
  <c r="L147" i="3" l="1"/>
  <c r="L94" i="3" s="1"/>
  <c r="L99" i="3"/>
  <c r="L91" i="3"/>
  <c r="L120" i="3"/>
  <c r="L89" i="3" s="1"/>
  <c r="L90" i="3"/>
  <c r="AG87" i="4" s="1"/>
  <c r="AN87" i="4" l="1"/>
  <c r="K28" i="3"/>
  <c r="K31" i="3" s="1"/>
  <c r="J39" i="3" s="1"/>
  <c r="J103" i="3"/>
  <c r="AN86" i="4" l="1"/>
  <c r="AN91" i="4" s="1"/>
  <c r="AK25" i="4"/>
  <c r="AK28" i="4" s="1"/>
  <c r="AK30" i="4" s="1"/>
  <c r="AK36" i="4" s="1"/>
  <c r="AG91" i="4"/>
</calcChain>
</file>

<file path=xl/sharedStrings.xml><?xml version="1.0" encoding="utf-8"?>
<sst xmlns="http://schemas.openxmlformats.org/spreadsheetml/2006/main" count="562" uniqueCount="307">
  <si>
    <t>optimalizováno pro tisk sestav ve formátu A4 - na výšku</t>
  </si>
  <si>
    <t>21</t>
  </si>
  <si>
    <t>15</t>
  </si>
  <si>
    <t>SOUHRNNÝ LIST STAVBY</t>
  </si>
  <si>
    <t>Kód:</t>
  </si>
  <si>
    <t>92017</t>
  </si>
  <si>
    <t>Stavba:</t>
  </si>
  <si>
    <t>Odolov - výrobní hala objekt 008</t>
  </si>
  <si>
    <t>JKSO:</t>
  </si>
  <si>
    <t/>
  </si>
  <si>
    <t>CC-CZ:</t>
  </si>
  <si>
    <t>1</t>
  </si>
  <si>
    <t>Místo:</t>
  </si>
  <si>
    <t>Odolov</t>
  </si>
  <si>
    <t>Datum:</t>
  </si>
  <si>
    <t>16.1.2017</t>
  </si>
  <si>
    <t>10</t>
  </si>
  <si>
    <t>Objednatel:</t>
  </si>
  <si>
    <t>IČ:</t>
  </si>
  <si>
    <t xml:space="preserve"> </t>
  </si>
  <si>
    <t>DIČ:</t>
  </si>
  <si>
    <t>Zhotovitel:</t>
  </si>
  <si>
    <t>Projektant:</t>
  </si>
  <si>
    <t>02630958</t>
  </si>
  <si>
    <t>PipeTech Project s.r.o.</t>
  </si>
  <si>
    <t>CZ02630958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</si>
  <si>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</si>
  <si>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</si>
  <si>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</si>
  <si>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</si>
  <si>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</si>
  <si>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</si>
  <si>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</si>
  <si>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</si>
  <si>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</si>
  <si>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</si>
  <si>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</si>
  <si>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</si>
  <si>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</si>
  <si>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</si>
  <si>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</si>
  <si>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</si>
  <si>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</si>
  <si>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</si>
  <si>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</si>
  <si>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</si>
  <si>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</si>
  <si>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</si>
  <si>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Kód</t>
  </si>
  <si>
    <t>Objekt</t>
  </si>
  <si>
    <t>Cena bez DPH [CZK]</t>
  </si>
  <si>
    <t>Cena s DPH [CZK]</t>
  </si>
  <si>
    <t>1) Náklady z rozpočtů</t>
  </si>
  <si>
    <t>Zdravotně technické instalace</t>
  </si>
  <si>
    <t>2) Ostatní náklady ze souhrnného listu</t>
  </si>
  <si>
    <t>Celkové náklady za stavbu 1) + 2)</t>
  </si>
  <si>
    <t>2</t>
  </si>
  <si>
    <t>KRYCÍ LIST ROZPOČTU</t>
  </si>
  <si>
    <t>Objekt:</t>
  </si>
  <si>
    <t>92017 - Zdravotně technické instalace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</si>
  <si>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</si>
  <si>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</si>
  <si>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</si>
  <si>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</si>
  <si>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</si>
  <si>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</si>
  <si>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</si>
  <si>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</si>
  <si>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</si>
  <si>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</si>
  <si>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</si>
  <si>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</si>
  <si>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</si>
  <si>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</si>
  <si>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M - Práce a dodávky M</t>
  </si>
  <si>
    <t xml:space="preserve">    23-M - Montáže potrubí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</si>
  <si>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</si>
  <si>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</si>
  <si>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</si>
  <si>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</si>
  <si>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</si>
  <si>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</si>
  <si>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</si>
  <si>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</si>
  <si>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K</t>
  </si>
  <si>
    <t>132201201</t>
  </si>
  <si>
    <t>Hloubení rýh š do 2000 mm v hornině tř. 3 objemu do 100 m3</t>
  </si>
  <si>
    <t>m3</t>
  </si>
  <si>
    <t>4</t>
  </si>
  <si>
    <t>132201209</t>
  </si>
  <si>
    <t>Příplatek za lepivost k hloubení rýh š do 2000 mm v hornině tř. 3</t>
  </si>
  <si>
    <t>3</t>
  </si>
  <si>
    <t>151101101</t>
  </si>
  <si>
    <t>Zřízení příložného pažení a rozepření stěn rýh hl do 2 m</t>
  </si>
  <si>
    <t>m2</t>
  </si>
  <si>
    <t>151101111</t>
  </si>
  <si>
    <t>Odstranění příložného pažení a rozepření stěn rýh hl do 2 m</t>
  </si>
  <si>
    <t>5</t>
  </si>
  <si>
    <t>162301102</t>
  </si>
  <si>
    <t>Vodorovné přemístění do 1000 m výkopku/sypaniny z horniny tř. 1 až 4</t>
  </si>
  <si>
    <t>6</t>
  </si>
  <si>
    <t>171201201</t>
  </si>
  <si>
    <t>Uložení sypaniny na skládky</t>
  </si>
  <si>
    <t>7</t>
  </si>
  <si>
    <t>171201211</t>
  </si>
  <si>
    <t>Poplatek za uložení odpadu ze sypaniny na skládce (skládkovné)</t>
  </si>
  <si>
    <t>t</t>
  </si>
  <si>
    <t>8</t>
  </si>
  <si>
    <t>174101101</t>
  </si>
  <si>
    <t>Zásyp jam, šachet rýh nebo kolem objektů sypaninou se zhutněním</t>
  </si>
  <si>
    <t>9</t>
  </si>
  <si>
    <t>175101201</t>
  </si>
  <si>
    <t>Obsypání objektu nad přilehlým původním terénem sypaninou bez prohození, uloženou do 3 m</t>
  </si>
  <si>
    <t>M</t>
  </si>
  <si>
    <t>583373440</t>
  </si>
  <si>
    <t>štěrkopísek  (Hulín) frakce 0-32</t>
  </si>
  <si>
    <t>11</t>
  </si>
  <si>
    <t>451573111</t>
  </si>
  <si>
    <t>Lože pod potrubí otevřený výkop ze štěrkopísku</t>
  </si>
  <si>
    <t>12</t>
  </si>
  <si>
    <t>871171141</t>
  </si>
  <si>
    <t>Montáž potrubí z PE100 SDR 11 otevřený výkop svařovaných na tupo D 40 x 3,7 mm</t>
  </si>
  <si>
    <t>m</t>
  </si>
  <si>
    <t>13</t>
  </si>
  <si>
    <t>286131110</t>
  </si>
  <si>
    <t>potrubí vodovodní PE100 PN16 SDR11 6 m, 100 m, 40 x 3,7 mm</t>
  </si>
  <si>
    <t>14</t>
  </si>
  <si>
    <t>871315221</t>
  </si>
  <si>
    <t>Kanalizační potrubí z tvrdého PVC-systém KG tuhost třídy SN8 DN150</t>
  </si>
  <si>
    <t>877393000.R1</t>
  </si>
  <si>
    <t>Propojení na stávající potrubí kanalizace PE, PVC, kamenina, beton</t>
  </si>
  <si>
    <t>kus</t>
  </si>
  <si>
    <t>16</t>
  </si>
  <si>
    <t>877393000.R2</t>
  </si>
  <si>
    <t>Průzkumné sondy pro přesné určení polohy stávající kanalizační přípojky</t>
  </si>
  <si>
    <t>17</t>
  </si>
  <si>
    <t>879171000.R1</t>
  </si>
  <si>
    <t>Propojení na stávající potrubí vodovodu PE, ocel pozink, litina</t>
  </si>
  <si>
    <t>18</t>
  </si>
  <si>
    <t>879181000.R2</t>
  </si>
  <si>
    <t>Průzkumné sondy pro přesné určení polohy stávající vodovodní přípojky</t>
  </si>
  <si>
    <t>19</t>
  </si>
  <si>
    <t>891181111.R</t>
  </si>
  <si>
    <t>Montáž vodovodních šoupátek otevřený výkop DN 32</t>
  </si>
  <si>
    <t>20</t>
  </si>
  <si>
    <t>422214200.R</t>
  </si>
  <si>
    <t>šoupátko přípojkové přímé závit-ISO1 DN 32 připoj. rozměr  40x3,7 vč. zemní teleskopické soupravy</t>
  </si>
  <si>
    <t>72</t>
  </si>
  <si>
    <t>899721111</t>
  </si>
  <si>
    <t>Signalizační vodič DN do 150 mm na potrubí PVC</t>
  </si>
  <si>
    <t>73</t>
  </si>
  <si>
    <t>899722114</t>
  </si>
  <si>
    <t>Krytí potrubí z plastů výstražnou fólií z PVC 40 cm</t>
  </si>
  <si>
    <t>721174005</t>
  </si>
  <si>
    <t>Potrubí kanalizační z PP svodné systém HT DN 100</t>
  </si>
  <si>
    <t>22</t>
  </si>
  <si>
    <t>721174006</t>
  </si>
  <si>
    <t>Potrubí kanalizační z PP svodné systém HT DN 125</t>
  </si>
  <si>
    <t>23</t>
  </si>
  <si>
    <t>721174025</t>
  </si>
  <si>
    <t>Potrubí kanalizační z PP odpadní systém HT DN 100</t>
  </si>
  <si>
    <t>24</t>
  </si>
  <si>
    <t>721174042</t>
  </si>
  <si>
    <t>Potrubí kanalizační z PP připojovací systém HT DN 40</t>
  </si>
  <si>
    <t>25</t>
  </si>
  <si>
    <t>721174043</t>
  </si>
  <si>
    <t>Potrubí kanalizační z PP připojovací systém HT DN 50</t>
  </si>
  <si>
    <t>26</t>
  </si>
  <si>
    <t>721174044</t>
  </si>
  <si>
    <t>Potrubí kanalizační z PP připojovací systém HT DN 70</t>
  </si>
  <si>
    <t>27</t>
  </si>
  <si>
    <t>721174045</t>
  </si>
  <si>
    <t>Potrubí kanalizační z PP připojovací systém HT DN 100</t>
  </si>
  <si>
    <t>28</t>
  </si>
  <si>
    <t>721174063</t>
  </si>
  <si>
    <t>Potrubí kanalizační z PP větrací systém HT DN 110</t>
  </si>
  <si>
    <t>29</t>
  </si>
  <si>
    <t>721194104</t>
  </si>
  <si>
    <t>Vyvedení a upevnění odpadních výpustek DN 40</t>
  </si>
  <si>
    <t>30</t>
  </si>
  <si>
    <t>721194105</t>
  </si>
  <si>
    <t>Vyvedení a upevnění odpadních výpustek DN 50</t>
  </si>
  <si>
    <t>31</t>
  </si>
  <si>
    <t>721194109</t>
  </si>
  <si>
    <t>Vyvedení a upevnění odpadních výpustek DN 100</t>
  </si>
  <si>
    <t>32</t>
  </si>
  <si>
    <t>721274103</t>
  </si>
  <si>
    <t>Přivzdušňovací ventil venkovní odpadních potrubí DN 110</t>
  </si>
  <si>
    <t>33</t>
  </si>
  <si>
    <t>721290000.R1</t>
  </si>
  <si>
    <t>Pomocné konzoly a objímky pro uchycení kanalizačního potrubí</t>
  </si>
  <si>
    <t>soubor</t>
  </si>
  <si>
    <t>34</t>
  </si>
  <si>
    <t>721290111</t>
  </si>
  <si>
    <t>Zkouška těsnosti potrubí kanalizace vodou do DN 125</t>
  </si>
  <si>
    <t>35</t>
  </si>
  <si>
    <t>998721201</t>
  </si>
  <si>
    <t>Přesun hmot procentní pro vnitřní kanalizace v objektech v do 6 m</t>
  </si>
  <si>
    <t>%</t>
  </si>
  <si>
    <t>36</t>
  </si>
  <si>
    <t>722130231</t>
  </si>
  <si>
    <t>Potrubí vodovodní ocelové závitové pozinkované svařované běžné DN 15</t>
  </si>
  <si>
    <t>37</t>
  </si>
  <si>
    <t>722174022</t>
  </si>
  <si>
    <t>Potrubí vodovodní plastové PPR svar polyfuze PN 20 D 20 x 3,4 mm</t>
  </si>
  <si>
    <t>38</t>
  </si>
  <si>
    <t>722174023</t>
  </si>
  <si>
    <t>Potrubí vodovodní plastové PPR svar polyfuze PN 20 D 25 x 4,2 mm</t>
  </si>
  <si>
    <t>39</t>
  </si>
  <si>
    <t>722174024</t>
  </si>
  <si>
    <t>Potrubí vodovodní plastové PPR svar polyfuze PN 20 D 32 x5,4 mm</t>
  </si>
  <si>
    <t>40</t>
  </si>
  <si>
    <t>722181221</t>
  </si>
  <si>
    <t>Ochrana vodovodního potrubí přilepenými tepelně izolačními trubicemi z PE tl do 10 mm DN do 22 mm</t>
  </si>
  <si>
    <t>41</t>
  </si>
  <si>
    <t>722181222</t>
  </si>
  <si>
    <t>Ochrana vodovodního potrubí přilepenými tepelně izolačními trubicemi z PE tl do 10 mm DN do 42 mm</t>
  </si>
  <si>
    <t>42</t>
  </si>
  <si>
    <t>722181231</t>
  </si>
  <si>
    <t>Ochrana vodovodního potrubí přilepenými tepelně izolačními trubicemi z PE tl do 15 mm DN do 22 mm</t>
  </si>
  <si>
    <t>43</t>
  </si>
  <si>
    <t>722181252</t>
  </si>
  <si>
    <t>Ochrana vodovodního potrubí přilepenými tepelně izolačními trubicemi z PE tl do 25 mm DN do 42 mm</t>
  </si>
  <si>
    <t>44</t>
  </si>
  <si>
    <t>722181253</t>
  </si>
  <si>
    <t>Ochrana vodovodního potrubí přilepenými tepelně izolačními trubicemi z PE tl do 25 mm DN do 62 mm</t>
  </si>
  <si>
    <t>45</t>
  </si>
  <si>
    <t>722181255</t>
  </si>
  <si>
    <t>Ochrana vodovodního potrubí přilepenými tepelně izolačními trubicemi z PE tl do 25 mm DN přes 92 mm</t>
  </si>
  <si>
    <t>46</t>
  </si>
  <si>
    <t>722220152</t>
  </si>
  <si>
    <t>Nástěnka závitová plastová PPR PN 20 DN 20 x G 1/2</t>
  </si>
  <si>
    <t>47</t>
  </si>
  <si>
    <t>722220233</t>
  </si>
  <si>
    <t>Přechodka dGK PPR PN 20 D 32 x G 1 s kovovým vnitřním závitem</t>
  </si>
  <si>
    <t>48</t>
  </si>
  <si>
    <t>286116060</t>
  </si>
  <si>
    <t>čistící kus kanalizace plastové KGEA DN 125</t>
  </si>
  <si>
    <t>49</t>
  </si>
  <si>
    <t>722230104</t>
  </si>
  <si>
    <t>Ventil přímý G 5/4 se dvěma závity</t>
  </si>
  <si>
    <t>50</t>
  </si>
  <si>
    <t>722231075</t>
  </si>
  <si>
    <t>Ventil zpětný G 1 1/4 PN 10 do 110°C se dvěma závity</t>
  </si>
  <si>
    <t>51</t>
  </si>
  <si>
    <t>722250133</t>
  </si>
  <si>
    <t>Hydrantový systém s tvarově stálou hadicí D 25 x 30 m celoplechový</t>
  </si>
  <si>
    <t>52</t>
  </si>
  <si>
    <t>722262163</t>
  </si>
  <si>
    <t>Vodoměr přírubový šroubový do 40 °C DN 25 x 260 mm Qn 3,5 m3/s horizontální</t>
  </si>
  <si>
    <t>53</t>
  </si>
  <si>
    <t>722270000.R1</t>
  </si>
  <si>
    <t>Pomocné konzoly a objímky pro uchycení vodovodního potrubí</t>
  </si>
  <si>
    <t>54</t>
  </si>
  <si>
    <t>722270102</t>
  </si>
  <si>
    <t>Sestava vodoměrová závitová G 1</t>
  </si>
  <si>
    <t>55</t>
  </si>
  <si>
    <t>722290226</t>
  </si>
  <si>
    <t>Zkouška těsnosti vodovodního potrubí do DN 50</t>
  </si>
  <si>
    <t>56</t>
  </si>
  <si>
    <t>722290234</t>
  </si>
  <si>
    <t>Proplach a dezinfekce vodovodního potrubí do DN 80</t>
  </si>
  <si>
    <t>57</t>
  </si>
  <si>
    <t>998722201</t>
  </si>
  <si>
    <t>Přesun hmot procentní pro vnitřní vodovod v objektech v do 6 m</t>
  </si>
  <si>
    <t>58</t>
  </si>
  <si>
    <t>725112171</t>
  </si>
  <si>
    <t>Kombi klozet s hlubokým splachováním odpad vodorovný</t>
  </si>
  <si>
    <t>59</t>
  </si>
  <si>
    <t>725121603</t>
  </si>
  <si>
    <t>Pisoárový záchodek nerezový se senzorovým splachováním</t>
  </si>
  <si>
    <t>60</t>
  </si>
  <si>
    <t>725211601</t>
  </si>
  <si>
    <t>Umyvadlo keramické připevněné na stěnu šrouby bílé bez krytu na sifon 500 mm</t>
  </si>
  <si>
    <t>61</t>
  </si>
  <si>
    <t>725219104</t>
  </si>
  <si>
    <t>Montáž umyvadla nerezového</t>
  </si>
  <si>
    <t>62</t>
  </si>
  <si>
    <t>552311130</t>
  </si>
  <si>
    <t>umyvadlo nerezové v provedení antivandal</t>
  </si>
  <si>
    <t>63</t>
  </si>
  <si>
    <t>725311121</t>
  </si>
  <si>
    <t>Dřez jednoduchý nerezový se zápachovou uzávěrkou s odkapávací plochou 560x480 mm a miskou</t>
  </si>
  <si>
    <t>64</t>
  </si>
  <si>
    <t>725331111</t>
  </si>
  <si>
    <t>Výlevka bez výtokových armatur keramická se sklopnou plastovou mřížkou 425 mm</t>
  </si>
  <si>
    <t>65</t>
  </si>
  <si>
    <t>725532100.R</t>
  </si>
  <si>
    <t>Elektrický ohřívač zásobníkový akumulační závěsný svislý 5 l / 2 kW</t>
  </si>
  <si>
    <t>66</t>
  </si>
  <si>
    <t>725532101</t>
  </si>
  <si>
    <t>Elektrický ohřívač zásobníkový akumulační závěsný svislý 10 l / 2 kW</t>
  </si>
  <si>
    <t>67</t>
  </si>
  <si>
    <t>725813111</t>
  </si>
  <si>
    <t>Ventil rohový bez připojovací trubičky nebo flexi hadičky G 1/2</t>
  </si>
  <si>
    <t>68</t>
  </si>
  <si>
    <t>725821311</t>
  </si>
  <si>
    <t>Baterie dřezové nástěnné pákové s otáčivým kulatým ústím a délkou ramínka 200 mm</t>
  </si>
  <si>
    <t>69</t>
  </si>
  <si>
    <t>725980123</t>
  </si>
  <si>
    <t>Dvířka 50/30</t>
  </si>
  <si>
    <t>70</t>
  </si>
  <si>
    <t>230220001</t>
  </si>
  <si>
    <t>Montáž zemní soupravy pro šoupátka ON 13 6580</t>
  </si>
  <si>
    <t>71</t>
  </si>
  <si>
    <t>230220006.R</t>
  </si>
  <si>
    <t xml:space="preserve">Osazení poklopů litinových šoupátkových vč. podkladní desky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</si>
</sst>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"/>
  </numFmts>
  <fonts count="30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i/>
      <sz val="8"/>
      <color rgb="FF0000FF"/>
      <name val="Trebuchet MS"/>
    </font>
    <font>
      <b/>
      <sz val="12"/>
      <color rgb="FF003366"/>
      <name val="Trebuchet MS"/>
      <family val="2"/>
      <charset val="238"/>
    </font>
    <font>
      <b/>
      <sz val="10"/>
      <color rgb="FF003366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sz val="9"/>
      <color rgb="FF969696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/>
      <bottom style="hair">
        <color rgb="FF969696"/>
      </bottom>
      <diagonal/>
    </border>
    <border>
      <left style="thin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0" fillId="0" borderId="1" xfId="0" applyBorder="1" applyProtection="1"/>
    <xf numFmtId="0" fontId="0" fillId="0" borderId="2" xfId="0" applyBorder="1" applyProtection="1"/>
    <xf numFmtId="0" fontId="10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0" fontId="0" fillId="0" borderId="3" xfId="0" applyBorder="1" applyProtection="1"/>
    <xf numFmtId="0" fontId="11" fillId="0" borderId="0" xfId="0" applyFont="1" applyBorder="1" applyAlignment="1" applyProtection="1">
      <alignment horizontal="left" vertical="center"/>
    </xf>
    <xf numFmtId="0" fontId="0" fillId="0" borderId="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0" fontId="3" fillId="2" borderId="5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Border="1" applyProtection="1"/>
    <xf numFmtId="0" fontId="0" fillId="0" borderId="12" xfId="0" applyBorder="1" applyProtection="1"/>
    <xf numFmtId="0" fontId="15" fillId="0" borderId="13" xfId="0" applyFont="1" applyBorder="1" applyAlignment="1" applyProtection="1">
      <alignment horizontal="left" vertical="center"/>
    </xf>
    <xf numFmtId="0" fontId="0" fillId="0" borderId="14" xfId="0" applyFont="1" applyBorder="1" applyAlignment="1" applyProtection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0" fillId="3" borderId="6" xfId="0" applyFont="1" applyFill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17" fillId="3" borderId="0" xfId="0" applyFont="1" applyFill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6" xfId="0" applyFont="1" applyFill="1" applyBorder="1" applyAlignment="1" applyProtection="1">
      <alignment horizontal="right" vertical="center"/>
    </xf>
    <xf numFmtId="0" fontId="3" fillId="3" borderId="6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horizontal="center" vertical="center"/>
    </xf>
    <xf numFmtId="49" fontId="0" fillId="0" borderId="18" xfId="0" applyNumberFormat="1" applyFont="1" applyBorder="1" applyAlignment="1" applyProtection="1">
      <alignment horizontal="left" vertical="center" wrapText="1"/>
    </xf>
    <xf numFmtId="0" fontId="0" fillId="0" borderId="18" xfId="0" applyFont="1" applyBorder="1" applyAlignment="1" applyProtection="1">
      <alignment horizontal="center" vertical="center" wrapText="1"/>
    </xf>
    <xf numFmtId="166" fontId="0" fillId="0" borderId="18" xfId="0" applyNumberFormat="1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49" fontId="24" fillId="0" borderId="18" xfId="0" applyNumberFormat="1" applyFont="1" applyBorder="1" applyAlignment="1" applyProtection="1">
      <alignment horizontal="left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166" fontId="24" fillId="0" borderId="18" xfId="0" applyNumberFormat="1" applyFont="1" applyBorder="1" applyAlignment="1" applyProtection="1">
      <alignment vertical="center"/>
    </xf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0" fillId="0" borderId="0" xfId="0" applyBorder="1" applyProtection="1"/>
    <xf numFmtId="0" fontId="0" fillId="0" borderId="4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0" fillId="2" borderId="6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25" fillId="0" borderId="0" xfId="0" applyFont="1" applyBorder="1" applyAlignment="1" applyProtection="1">
      <alignment horizontal="left"/>
    </xf>
    <xf numFmtId="0" fontId="25" fillId="0" borderId="0" xfId="0" applyFont="1"/>
    <xf numFmtId="0" fontId="26" fillId="0" borderId="0" xfId="0" applyFont="1" applyBorder="1" applyAlignment="1" applyProtection="1">
      <alignment horizontal="left"/>
    </xf>
    <xf numFmtId="0" fontId="26" fillId="0" borderId="0" xfId="0" applyFont="1"/>
    <xf numFmtId="0" fontId="27" fillId="0" borderId="0" xfId="0" applyFont="1"/>
    <xf numFmtId="0" fontId="28" fillId="0" borderId="0" xfId="0" applyFont="1" applyAlignment="1"/>
    <xf numFmtId="0" fontId="28" fillId="0" borderId="0" xfId="0" applyFont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 applyProtection="1"/>
    <xf numFmtId="0" fontId="0" fillId="0" borderId="23" xfId="0" applyBorder="1" applyProtection="1"/>
    <xf numFmtId="0" fontId="0" fillId="0" borderId="22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3" borderId="22" xfId="0" applyFont="1" applyFill="1" applyBorder="1" applyAlignment="1" applyProtection="1">
      <alignment vertical="center"/>
    </xf>
    <xf numFmtId="0" fontId="0" fillId="3" borderId="23" xfId="0" applyFont="1" applyFill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4" fontId="17" fillId="3" borderId="0" xfId="0" applyNumberFormat="1" applyFont="1" applyFill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4" fontId="3" fillId="2" borderId="6" xfId="0" applyNumberFormat="1" applyFont="1" applyFill="1" applyBorder="1" applyAlignment="1" applyProtection="1">
      <alignment vertical="center"/>
    </xf>
    <xf numFmtId="0" fontId="0" fillId="2" borderId="6" xfId="0" applyFont="1" applyFill="1" applyBorder="1" applyAlignment="1" applyProtection="1">
      <alignment vertical="center"/>
    </xf>
    <xf numFmtId="0" fontId="0" fillId="2" borderId="7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6" xfId="0" applyFont="1" applyFill="1" applyBorder="1" applyAlignment="1" applyProtection="1">
      <alignment horizontal="center" vertical="center"/>
    </xf>
    <xf numFmtId="4" fontId="1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7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vertical="center"/>
    </xf>
    <xf numFmtId="4" fontId="12" fillId="0" borderId="4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horizontal="right" vertical="center"/>
    </xf>
    <xf numFmtId="0" fontId="3" fillId="2" borderId="6" xfId="0" applyFont="1" applyFill="1" applyBorder="1" applyAlignment="1" applyProtection="1">
      <alignment horizontal="left" vertical="center"/>
    </xf>
    <xf numFmtId="0" fontId="0" fillId="0" borderId="18" xfId="0" applyFont="1" applyBorder="1" applyAlignment="1" applyProtection="1">
      <alignment horizontal="left" vertical="center" wrapText="1"/>
    </xf>
    <xf numFmtId="4" fontId="0" fillId="0" borderId="18" xfId="0" applyNumberFormat="1" applyFont="1" applyBorder="1" applyAlignment="1" applyProtection="1">
      <alignment vertical="center"/>
    </xf>
    <xf numFmtId="4" fontId="25" fillId="0" borderId="18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left" vertical="center" wrapText="1"/>
    </xf>
    <xf numFmtId="4" fontId="24" fillId="0" borderId="18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/>
    <xf numFmtId="4" fontId="27" fillId="0" borderId="18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6" fillId="0" borderId="14" xfId="0" applyNumberFormat="1" applyFont="1" applyBorder="1" applyAlignment="1" applyProtection="1"/>
    <xf numFmtId="4" fontId="26" fillId="0" borderId="14" xfId="0" applyNumberFormat="1" applyFont="1" applyBorder="1" applyAlignment="1" applyProtection="1">
      <alignment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23" fillId="3" borderId="17" xfId="0" applyFont="1" applyFill="1" applyBorder="1" applyAlignment="1" applyProtection="1">
      <alignment horizontal="center" vertical="center" wrapText="1"/>
    </xf>
    <xf numFmtId="4" fontId="17" fillId="0" borderId="9" xfId="0" applyNumberFormat="1" applyFont="1" applyBorder="1" applyAlignment="1" applyProtection="1"/>
    <xf numFmtId="4" fontId="3" fillId="0" borderId="9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/>
    <xf numFmtId="4" fontId="25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0" fontId="9" fillId="0" borderId="22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0" xfId="0" applyFont="1" applyFill="1" applyBorder="1" applyAlignment="1" applyProtection="1">
      <alignment vertical="center"/>
    </xf>
    <xf numFmtId="4" fontId="3" fillId="3" borderId="6" xfId="0" applyNumberFormat="1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12" fillId="0" borderId="0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23" xfId="0" applyFont="1" applyBorder="1" applyAlignment="1" applyProtection="1">
      <alignment vertical="center"/>
    </xf>
    <xf numFmtId="0" fontId="3" fillId="0" borderId="22" xfId="0" applyFont="1" applyBorder="1" applyAlignment="1" applyProtection="1">
      <alignment vertical="center"/>
    </xf>
    <xf numFmtId="0" fontId="3" fillId="0" borderId="23" xfId="0" applyFont="1" applyBorder="1" applyAlignment="1" applyProtection="1">
      <alignment vertical="center"/>
    </xf>
    <xf numFmtId="0" fontId="2" fillId="0" borderId="23" xfId="0" applyFont="1" applyBorder="1" applyAlignment="1" applyProtection="1">
      <alignment vertical="center"/>
    </xf>
    <xf numFmtId="0" fontId="2" fillId="3" borderId="27" xfId="0" applyFont="1" applyFill="1" applyBorder="1" applyAlignment="1" applyProtection="1">
      <alignment horizontal="left" vertical="center"/>
    </xf>
    <xf numFmtId="4" fontId="17" fillId="0" borderId="23" xfId="0" applyNumberFormat="1" applyFont="1" applyBorder="1" applyAlignment="1" applyProtection="1">
      <alignment vertical="center"/>
    </xf>
    <xf numFmtId="0" fontId="4" fillId="0" borderId="22" xfId="0" applyFont="1" applyBorder="1" applyAlignment="1" applyProtection="1">
      <alignment vertical="center"/>
    </xf>
    <xf numFmtId="0" fontId="19" fillId="0" borderId="23" xfId="0" applyFont="1" applyBorder="1" applyAlignment="1" applyProtection="1">
      <alignment vertical="center"/>
    </xf>
    <xf numFmtId="4" fontId="17" fillId="3" borderId="23" xfId="0" applyNumberFormat="1" applyFont="1" applyFill="1" applyBorder="1" applyAlignment="1" applyProtection="1">
      <alignment vertical="center"/>
    </xf>
    <xf numFmtId="0" fontId="0" fillId="0" borderId="19" xfId="0" applyBorder="1" applyProtection="1"/>
    <xf numFmtId="0" fontId="0" fillId="0" borderId="20" xfId="0" applyBorder="1" applyProtection="1"/>
    <xf numFmtId="0" fontId="0" fillId="0" borderId="21" xfId="0" applyBorder="1" applyProtection="1"/>
    <xf numFmtId="0" fontId="1" fillId="0" borderId="22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vertical="center"/>
    </xf>
    <xf numFmtId="0" fontId="0" fillId="2" borderId="23" xfId="0" applyFont="1" applyFill="1" applyBorder="1" applyAlignment="1" applyProtection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0" borderId="22" xfId="0" applyFont="1" applyBorder="1" applyAlignment="1" applyProtection="1">
      <alignment horizontal="left" vertical="center"/>
    </xf>
    <xf numFmtId="0" fontId="3" fillId="0" borderId="22" xfId="0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 vertical="center"/>
    </xf>
    <xf numFmtId="0" fontId="2" fillId="3" borderId="22" xfId="0" applyFont="1" applyFill="1" applyBorder="1" applyAlignment="1" applyProtection="1">
      <alignment horizontal="center" vertical="center"/>
    </xf>
    <xf numFmtId="0" fontId="0" fillId="3" borderId="23" xfId="0" applyFont="1" applyFill="1" applyBorder="1" applyAlignment="1" applyProtection="1">
      <alignment vertical="center"/>
    </xf>
    <xf numFmtId="0" fontId="20" fillId="0" borderId="22" xfId="0" applyFont="1" applyBorder="1" applyAlignment="1" applyProtection="1">
      <alignment horizontal="left" vertical="center"/>
    </xf>
    <xf numFmtId="4" fontId="21" fillId="0" borderId="23" xfId="0" applyNumberFormat="1" applyFont="1" applyBorder="1" applyAlignment="1" applyProtection="1">
      <alignment vertical="center"/>
    </xf>
    <xf numFmtId="0" fontId="5" fillId="0" borderId="22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</xf>
    <xf numFmtId="4" fontId="22" fillId="0" borderId="23" xfId="0" applyNumberFormat="1" applyFont="1" applyBorder="1" applyAlignment="1" applyProtection="1">
      <alignment vertical="center"/>
    </xf>
    <xf numFmtId="0" fontId="17" fillId="3" borderId="22" xfId="0" applyFont="1" applyFill="1" applyBorder="1" applyAlignment="1" applyProtection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2" fillId="3" borderId="28" xfId="0" applyFont="1" applyFill="1" applyBorder="1" applyAlignment="1" applyProtection="1">
      <alignment horizontal="center" vertical="center" wrapText="1"/>
    </xf>
    <xf numFmtId="0" fontId="2" fillId="3" borderId="29" xfId="0" applyFont="1" applyFill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left" vertical="center"/>
    </xf>
    <xf numFmtId="4" fontId="3" fillId="0" borderId="30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/>
    <xf numFmtId="4" fontId="25" fillId="0" borderId="23" xfId="0" applyNumberFormat="1" applyFont="1" applyBorder="1" applyAlignment="1" applyProtection="1">
      <alignment vertical="center"/>
    </xf>
    <xf numFmtId="0" fontId="26" fillId="0" borderId="22" xfId="0" applyFont="1" applyBorder="1" applyAlignment="1" applyProtection="1"/>
    <xf numFmtId="4" fontId="26" fillId="0" borderId="31" xfId="0" applyNumberFormat="1" applyFont="1" applyBorder="1" applyAlignment="1" applyProtection="1">
      <alignment vertical="center"/>
    </xf>
    <xf numFmtId="0" fontId="0" fillId="0" borderId="32" xfId="0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vertical="center"/>
    </xf>
    <xf numFmtId="0" fontId="24" fillId="0" borderId="32" xfId="0" applyFont="1" applyBorder="1" applyAlignment="1" applyProtection="1">
      <alignment horizontal="center" vertical="center"/>
    </xf>
    <xf numFmtId="4" fontId="28" fillId="0" borderId="33" xfId="0" applyNumberFormat="1" applyFont="1" applyBorder="1" applyAlignment="1" applyProtection="1">
      <alignment vertical="center"/>
    </xf>
    <xf numFmtId="4" fontId="27" fillId="0" borderId="33" xfId="0" applyNumberFormat="1" applyFont="1" applyBorder="1" applyAlignment="1" applyProtection="1">
      <alignment vertical="center"/>
    </xf>
    <xf numFmtId="4" fontId="26" fillId="0" borderId="33" xfId="0" applyNumberFormat="1" applyFont="1" applyBorder="1" applyAlignment="1" applyProtection="1">
      <alignment vertical="center"/>
    </xf>
    <xf numFmtId="4" fontId="26" fillId="0" borderId="33" xfId="0" applyNumberFormat="1" applyFont="1" applyBorder="1" applyAlignment="1" applyProtection="1"/>
    <xf numFmtId="4" fontId="25" fillId="0" borderId="33" xfId="0" applyNumberFormat="1" applyFont="1" applyBorder="1" applyAlignment="1" applyProtection="1">
      <alignment vertical="center"/>
    </xf>
    <xf numFmtId="0" fontId="0" fillId="0" borderId="24" xfId="0" applyBorder="1"/>
    <xf numFmtId="0" fontId="0" fillId="0" borderId="25" xfId="0" applyBorder="1"/>
    <xf numFmtId="0" fontId="0" fillId="0" borderId="26" xfId="0" applyBorder="1"/>
  </cellXfs>
  <cellStyles count="1">
    <cellStyle name="Normální" xfId="0" builtinId="0" customBuiltin="1"/>
  </cellStyles>
  <dxfs count="0"/>
  <tableStyles count="0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94"/>
  <sheetViews>
    <sheetView topLeftCell="A16" workbookViewId="0">
      <selection activeCell="AK36" sqref="AK36:AO36"/>
    </sheetView>
  </sheetViews>
  <sheetFormatPr defaultRowHeight="13.5" x14ac:dyDescent="0.3"/>
  <cols>
    <col min="1" max="1" width="8" customWidth="1"/>
    <col min="2" max="36" width="2.5" customWidth="1"/>
    <col min="37" max="39" width="3" customWidth="1"/>
    <col min="40" max="40" width="7.83203125" customWidth="1"/>
    <col min="41" max="41" width="5.33203125" customWidth="1"/>
    <col min="42" max="42" width="6.5" customWidth="1"/>
    <col min="43" max="43" width="3" hidden="1" customWidth="1"/>
  </cols>
  <sheetData>
    <row r="1" spans="2:43" x14ac:dyDescent="0.3">
      <c r="B1" s="51"/>
      <c r="C1" s="106" t="s">
        <v>0</v>
      </c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51"/>
    </row>
    <row r="2" spans="2:43" x14ac:dyDescent="0.3">
      <c r="B2" s="168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70"/>
      <c r="AQ2" s="1"/>
    </row>
    <row r="3" spans="2:43" ht="21" x14ac:dyDescent="0.3">
      <c r="B3" s="79"/>
      <c r="C3" s="95" t="s">
        <v>3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146"/>
      <c r="AQ3" s="2"/>
    </row>
    <row r="4" spans="2:43" ht="15" x14ac:dyDescent="0.3">
      <c r="B4" s="79"/>
      <c r="C4" s="54"/>
      <c r="D4" s="3" t="s">
        <v>4</v>
      </c>
      <c r="E4" s="54"/>
      <c r="F4" s="54"/>
      <c r="G4" s="54"/>
      <c r="H4" s="54"/>
      <c r="I4" s="54"/>
      <c r="J4" s="54"/>
      <c r="K4" s="108" t="s">
        <v>5</v>
      </c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80"/>
      <c r="AQ4" s="2"/>
    </row>
    <row r="5" spans="2:43" ht="18" x14ac:dyDescent="0.3">
      <c r="B5" s="79"/>
      <c r="C5" s="54"/>
      <c r="D5" s="4" t="s">
        <v>6</v>
      </c>
      <c r="E5" s="54"/>
      <c r="F5" s="54"/>
      <c r="G5" s="54"/>
      <c r="H5" s="54"/>
      <c r="I5" s="54"/>
      <c r="J5" s="54"/>
      <c r="K5" s="110" t="s">
        <v>7</v>
      </c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80"/>
      <c r="AQ5" s="2"/>
    </row>
    <row r="6" spans="2:43" ht="15" x14ac:dyDescent="0.3">
      <c r="B6" s="79"/>
      <c r="C6" s="54"/>
      <c r="D6" s="65" t="s">
        <v>8</v>
      </c>
      <c r="E6" s="54"/>
      <c r="F6" s="54"/>
      <c r="G6" s="54"/>
      <c r="H6" s="54"/>
      <c r="I6" s="54"/>
      <c r="J6" s="54"/>
      <c r="K6" s="61" t="s">
        <v>9</v>
      </c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65" t="s">
        <v>10</v>
      </c>
      <c r="AL6" s="54"/>
      <c r="AM6" s="54"/>
      <c r="AN6" s="61" t="s">
        <v>9</v>
      </c>
      <c r="AO6" s="54"/>
      <c r="AP6" s="80"/>
      <c r="AQ6" s="2"/>
    </row>
    <row r="7" spans="2:43" ht="15" x14ac:dyDescent="0.3">
      <c r="B7" s="79"/>
      <c r="C7" s="54"/>
      <c r="D7" s="65" t="s">
        <v>12</v>
      </c>
      <c r="E7" s="54"/>
      <c r="F7" s="54"/>
      <c r="G7" s="54"/>
      <c r="H7" s="54"/>
      <c r="I7" s="54"/>
      <c r="J7" s="54"/>
      <c r="K7" s="61" t="s">
        <v>13</v>
      </c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65" t="s">
        <v>14</v>
      </c>
      <c r="AL7" s="54"/>
      <c r="AM7" s="54"/>
      <c r="AN7" s="61" t="s">
        <v>15</v>
      </c>
      <c r="AO7" s="54"/>
      <c r="AP7" s="80"/>
      <c r="AQ7" s="2"/>
    </row>
    <row r="8" spans="2:43" x14ac:dyDescent="0.3">
      <c r="B8" s="79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80"/>
      <c r="AQ8" s="2"/>
    </row>
    <row r="9" spans="2:43" ht="15" x14ac:dyDescent="0.3">
      <c r="B9" s="79"/>
      <c r="C9" s="54"/>
      <c r="D9" s="65" t="s">
        <v>17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65" t="s">
        <v>18</v>
      </c>
      <c r="AL9" s="54"/>
      <c r="AM9" s="54"/>
      <c r="AN9" s="61" t="s">
        <v>9</v>
      </c>
      <c r="AO9" s="54"/>
      <c r="AP9" s="80"/>
      <c r="AQ9" s="2"/>
    </row>
    <row r="10" spans="2:43" ht="15" x14ac:dyDescent="0.3">
      <c r="B10" s="79"/>
      <c r="C10" s="54"/>
      <c r="D10" s="54"/>
      <c r="E10" s="61" t="s">
        <v>19</v>
      </c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65" t="s">
        <v>20</v>
      </c>
      <c r="AL10" s="54"/>
      <c r="AM10" s="54"/>
      <c r="AN10" s="61" t="s">
        <v>9</v>
      </c>
      <c r="AO10" s="54"/>
      <c r="AP10" s="80"/>
      <c r="AQ10" s="2"/>
    </row>
    <row r="11" spans="2:43" x14ac:dyDescent="0.3">
      <c r="B11" s="79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80"/>
      <c r="AQ11" s="2"/>
    </row>
    <row r="12" spans="2:43" ht="15" x14ac:dyDescent="0.3">
      <c r="B12" s="79"/>
      <c r="C12" s="54"/>
      <c r="D12" s="65" t="s">
        <v>21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65" t="s">
        <v>18</v>
      </c>
      <c r="AL12" s="54"/>
      <c r="AM12" s="54"/>
      <c r="AN12" s="61" t="s">
        <v>9</v>
      </c>
      <c r="AO12" s="54"/>
      <c r="AP12" s="80"/>
      <c r="AQ12" s="2"/>
    </row>
    <row r="13" spans="2:43" ht="15" x14ac:dyDescent="0.3">
      <c r="B13" s="79"/>
      <c r="C13" s="54"/>
      <c r="D13" s="54"/>
      <c r="E13" s="61" t="s">
        <v>19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65" t="s">
        <v>20</v>
      </c>
      <c r="AL13" s="54"/>
      <c r="AM13" s="54"/>
      <c r="AN13" s="61" t="s">
        <v>9</v>
      </c>
      <c r="AO13" s="54"/>
      <c r="AP13" s="80"/>
      <c r="AQ13" s="2"/>
    </row>
    <row r="14" spans="2:43" x14ac:dyDescent="0.3">
      <c r="B14" s="79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80"/>
      <c r="AQ14" s="2"/>
    </row>
    <row r="15" spans="2:43" ht="15" x14ac:dyDescent="0.3">
      <c r="B15" s="79"/>
      <c r="C15" s="54"/>
      <c r="D15" s="65" t="s">
        <v>22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65" t="s">
        <v>18</v>
      </c>
      <c r="AL15" s="54"/>
      <c r="AM15" s="54"/>
      <c r="AN15" s="61" t="s">
        <v>23</v>
      </c>
      <c r="AO15" s="54"/>
      <c r="AP15" s="80"/>
      <c r="AQ15" s="2"/>
    </row>
    <row r="16" spans="2:43" ht="15" x14ac:dyDescent="0.3">
      <c r="B16" s="79"/>
      <c r="C16" s="54"/>
      <c r="D16" s="54"/>
      <c r="E16" s="61" t="s">
        <v>24</v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65" t="s">
        <v>20</v>
      </c>
      <c r="AL16" s="54"/>
      <c r="AM16" s="54"/>
      <c r="AN16" s="61" t="s">
        <v>25</v>
      </c>
      <c r="AO16" s="54"/>
      <c r="AP16" s="80"/>
      <c r="AQ16" s="2"/>
    </row>
    <row r="17" spans="2:43" x14ac:dyDescent="0.3">
      <c r="B17" s="79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80"/>
      <c r="AQ17" s="2"/>
    </row>
    <row r="18" spans="2:43" ht="15" x14ac:dyDescent="0.3">
      <c r="B18" s="79"/>
      <c r="C18" s="54"/>
      <c r="D18" s="65" t="s">
        <v>26</v>
      </c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65" t="s">
        <v>18</v>
      </c>
      <c r="AL18" s="54"/>
      <c r="AM18" s="54"/>
      <c r="AN18" s="61" t="s">
        <v>9</v>
      </c>
      <c r="AO18" s="54"/>
      <c r="AP18" s="80"/>
      <c r="AQ18" s="2"/>
    </row>
    <row r="19" spans="2:43" ht="15" x14ac:dyDescent="0.3">
      <c r="B19" s="79"/>
      <c r="C19" s="54"/>
      <c r="D19" s="54"/>
      <c r="E19" s="61" t="s">
        <v>19</v>
      </c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65" t="s">
        <v>20</v>
      </c>
      <c r="AL19" s="54"/>
      <c r="AM19" s="54"/>
      <c r="AN19" s="61" t="s">
        <v>9</v>
      </c>
      <c r="AO19" s="54"/>
      <c r="AP19" s="80"/>
      <c r="AQ19" s="2"/>
    </row>
    <row r="20" spans="2:43" x14ac:dyDescent="0.3">
      <c r="B20" s="79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80"/>
      <c r="AQ20" s="2"/>
    </row>
    <row r="21" spans="2:43" ht="15" x14ac:dyDescent="0.3">
      <c r="B21" s="79"/>
      <c r="C21" s="54"/>
      <c r="D21" s="65" t="s">
        <v>27</v>
      </c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80"/>
      <c r="AQ21" s="2"/>
    </row>
    <row r="22" spans="2:43" ht="15" x14ac:dyDescent="0.3">
      <c r="B22" s="79"/>
      <c r="C22" s="54"/>
      <c r="D22" s="54"/>
      <c r="E22" s="111" t="s">
        <v>9</v>
      </c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54"/>
      <c r="AP22" s="80"/>
      <c r="AQ22" s="2"/>
    </row>
    <row r="23" spans="2:43" x14ac:dyDescent="0.3">
      <c r="B23" s="79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80"/>
      <c r="AQ23" s="2"/>
    </row>
    <row r="24" spans="2:43" x14ac:dyDescent="0.3">
      <c r="B24" s="79"/>
      <c r="C24" s="5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80"/>
      <c r="AQ24" s="2"/>
    </row>
    <row r="25" spans="2:43" ht="15" x14ac:dyDescent="0.3">
      <c r="B25" s="79"/>
      <c r="C25" s="54"/>
      <c r="D25" s="6" t="s">
        <v>28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112">
        <f>ROUND(AG86,2)</f>
        <v>0</v>
      </c>
      <c r="AL25" s="109"/>
      <c r="AM25" s="109"/>
      <c r="AN25" s="109"/>
      <c r="AO25" s="109"/>
      <c r="AP25" s="80"/>
      <c r="AQ25" s="2"/>
    </row>
    <row r="26" spans="2:43" ht="15" x14ac:dyDescent="0.3">
      <c r="B26" s="79"/>
      <c r="C26" s="54"/>
      <c r="D26" s="6" t="s">
        <v>29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112">
        <f>ROUND(AG89,2)</f>
        <v>0</v>
      </c>
      <c r="AL26" s="112"/>
      <c r="AM26" s="112"/>
      <c r="AN26" s="112"/>
      <c r="AO26" s="112"/>
      <c r="AP26" s="80"/>
      <c r="AQ26" s="2"/>
    </row>
    <row r="27" spans="2:43" x14ac:dyDescent="0.3">
      <c r="B27" s="81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82"/>
      <c r="AQ27" s="7"/>
    </row>
    <row r="28" spans="2:43" ht="15" x14ac:dyDescent="0.3">
      <c r="B28" s="81"/>
      <c r="C28" s="64"/>
      <c r="D28" s="8" t="s">
        <v>30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113">
        <f>ROUND(AK25+AK26,2)</f>
        <v>0</v>
      </c>
      <c r="AL28" s="114"/>
      <c r="AM28" s="114"/>
      <c r="AN28" s="114"/>
      <c r="AO28" s="114"/>
      <c r="AP28" s="82"/>
      <c r="AQ28" s="7"/>
    </row>
    <row r="29" spans="2:43" x14ac:dyDescent="0.3">
      <c r="B29" s="81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82"/>
      <c r="AQ29" s="7"/>
    </row>
    <row r="30" spans="2:43" x14ac:dyDescent="0.3">
      <c r="B30" s="171"/>
      <c r="C30" s="60"/>
      <c r="D30" s="52" t="s">
        <v>31</v>
      </c>
      <c r="E30" s="60"/>
      <c r="F30" s="52" t="s">
        <v>32</v>
      </c>
      <c r="G30" s="60"/>
      <c r="H30" s="60"/>
      <c r="I30" s="60"/>
      <c r="J30" s="60"/>
      <c r="K30" s="60"/>
      <c r="L30" s="105">
        <v>0.21</v>
      </c>
      <c r="M30" s="104"/>
      <c r="N30" s="104"/>
      <c r="O30" s="104"/>
      <c r="P30" s="60"/>
      <c r="Q30" s="60"/>
      <c r="R30" s="60"/>
      <c r="S30" s="60"/>
      <c r="T30" s="9" t="s">
        <v>33</v>
      </c>
      <c r="U30" s="60"/>
      <c r="V30" s="60"/>
      <c r="W30" s="103">
        <f>AK28</f>
        <v>0</v>
      </c>
      <c r="X30" s="104"/>
      <c r="Y30" s="104"/>
      <c r="Z30" s="104"/>
      <c r="AA30" s="104"/>
      <c r="AB30" s="104"/>
      <c r="AC30" s="104"/>
      <c r="AD30" s="104"/>
      <c r="AE30" s="104"/>
      <c r="AF30" s="60"/>
      <c r="AG30" s="60"/>
      <c r="AH30" s="60"/>
      <c r="AI30" s="60"/>
      <c r="AJ30" s="60"/>
      <c r="AK30" s="103">
        <f>W30/100*21</f>
        <v>0</v>
      </c>
      <c r="AL30" s="104"/>
      <c r="AM30" s="104"/>
      <c r="AN30" s="104"/>
      <c r="AO30" s="104"/>
      <c r="AP30" s="172"/>
      <c r="AQ30" s="10"/>
    </row>
    <row r="31" spans="2:43" x14ac:dyDescent="0.3">
      <c r="B31" s="171"/>
      <c r="C31" s="60"/>
      <c r="D31" s="60"/>
      <c r="E31" s="60"/>
      <c r="F31" s="52" t="s">
        <v>34</v>
      </c>
      <c r="G31" s="60"/>
      <c r="H31" s="60"/>
      <c r="I31" s="60"/>
      <c r="J31" s="60"/>
      <c r="K31" s="60"/>
      <c r="L31" s="105">
        <v>0.15</v>
      </c>
      <c r="M31" s="104"/>
      <c r="N31" s="104"/>
      <c r="O31" s="104"/>
      <c r="P31" s="60"/>
      <c r="Q31" s="60"/>
      <c r="R31" s="60"/>
      <c r="S31" s="60"/>
      <c r="T31" s="9" t="s">
        <v>33</v>
      </c>
      <c r="U31" s="60"/>
      <c r="V31" s="60"/>
      <c r="W31" s="103">
        <f>ROUND(BA86+SUM(CE90),2)</f>
        <v>0</v>
      </c>
      <c r="X31" s="104"/>
      <c r="Y31" s="104"/>
      <c r="Z31" s="104"/>
      <c r="AA31" s="104"/>
      <c r="AB31" s="104"/>
      <c r="AC31" s="104"/>
      <c r="AD31" s="104"/>
      <c r="AE31" s="104"/>
      <c r="AF31" s="60"/>
      <c r="AG31" s="60"/>
      <c r="AH31" s="60"/>
      <c r="AI31" s="60"/>
      <c r="AJ31" s="60"/>
      <c r="AK31" s="103">
        <f>ROUND(AW86+SUM(BZ90),2)</f>
        <v>0</v>
      </c>
      <c r="AL31" s="104"/>
      <c r="AM31" s="104"/>
      <c r="AN31" s="104"/>
      <c r="AO31" s="104"/>
      <c r="AP31" s="172"/>
      <c r="AQ31" s="10"/>
    </row>
    <row r="32" spans="2:43" x14ac:dyDescent="0.3">
      <c r="B32" s="171"/>
      <c r="C32" s="60"/>
      <c r="D32" s="60"/>
      <c r="E32" s="60"/>
      <c r="F32" s="52" t="s">
        <v>35</v>
      </c>
      <c r="G32" s="60"/>
      <c r="H32" s="60"/>
      <c r="I32" s="60"/>
      <c r="J32" s="60"/>
      <c r="K32" s="60"/>
      <c r="L32" s="105">
        <v>0.21</v>
      </c>
      <c r="M32" s="104"/>
      <c r="N32" s="104"/>
      <c r="O32" s="104"/>
      <c r="P32" s="60"/>
      <c r="Q32" s="60"/>
      <c r="R32" s="60"/>
      <c r="S32" s="60"/>
      <c r="T32" s="9" t="s">
        <v>33</v>
      </c>
      <c r="U32" s="60"/>
      <c r="V32" s="60"/>
      <c r="W32" s="103">
        <f>ROUND(BB86+SUM(CF90),2)</f>
        <v>0</v>
      </c>
      <c r="X32" s="104"/>
      <c r="Y32" s="104"/>
      <c r="Z32" s="104"/>
      <c r="AA32" s="104"/>
      <c r="AB32" s="104"/>
      <c r="AC32" s="104"/>
      <c r="AD32" s="104"/>
      <c r="AE32" s="104"/>
      <c r="AF32" s="60"/>
      <c r="AG32" s="60"/>
      <c r="AH32" s="60"/>
      <c r="AI32" s="60"/>
      <c r="AJ32" s="60"/>
      <c r="AK32" s="103">
        <v>0</v>
      </c>
      <c r="AL32" s="104"/>
      <c r="AM32" s="104"/>
      <c r="AN32" s="104"/>
      <c r="AO32" s="104"/>
      <c r="AP32" s="172"/>
      <c r="AQ32" s="10"/>
    </row>
    <row r="33" spans="2:43" x14ac:dyDescent="0.3">
      <c r="B33" s="171"/>
      <c r="C33" s="60"/>
      <c r="D33" s="60"/>
      <c r="E33" s="60"/>
      <c r="F33" s="52" t="s">
        <v>36</v>
      </c>
      <c r="G33" s="60"/>
      <c r="H33" s="60"/>
      <c r="I33" s="60"/>
      <c r="J33" s="60"/>
      <c r="K33" s="60"/>
      <c r="L33" s="105">
        <v>0.15</v>
      </c>
      <c r="M33" s="104"/>
      <c r="N33" s="104"/>
      <c r="O33" s="104"/>
      <c r="P33" s="60"/>
      <c r="Q33" s="60"/>
      <c r="R33" s="60"/>
      <c r="S33" s="60"/>
      <c r="T33" s="9" t="s">
        <v>33</v>
      </c>
      <c r="U33" s="60"/>
      <c r="V33" s="60"/>
      <c r="W33" s="103">
        <f>ROUND(BC86+SUM(CG90),2)</f>
        <v>0</v>
      </c>
      <c r="X33" s="104"/>
      <c r="Y33" s="104"/>
      <c r="Z33" s="104"/>
      <c r="AA33" s="104"/>
      <c r="AB33" s="104"/>
      <c r="AC33" s="104"/>
      <c r="AD33" s="104"/>
      <c r="AE33" s="104"/>
      <c r="AF33" s="60"/>
      <c r="AG33" s="60"/>
      <c r="AH33" s="60"/>
      <c r="AI33" s="60"/>
      <c r="AJ33" s="60"/>
      <c r="AK33" s="103">
        <v>0</v>
      </c>
      <c r="AL33" s="104"/>
      <c r="AM33" s="104"/>
      <c r="AN33" s="104"/>
      <c r="AO33" s="104"/>
      <c r="AP33" s="172"/>
      <c r="AQ33" s="10"/>
    </row>
    <row r="34" spans="2:43" x14ac:dyDescent="0.3">
      <c r="B34" s="171"/>
      <c r="C34" s="60"/>
      <c r="D34" s="60"/>
      <c r="E34" s="60"/>
      <c r="F34" s="52" t="s">
        <v>37</v>
      </c>
      <c r="G34" s="60"/>
      <c r="H34" s="60"/>
      <c r="I34" s="60"/>
      <c r="J34" s="60"/>
      <c r="K34" s="60"/>
      <c r="L34" s="105">
        <v>0</v>
      </c>
      <c r="M34" s="104"/>
      <c r="N34" s="104"/>
      <c r="O34" s="104"/>
      <c r="P34" s="60"/>
      <c r="Q34" s="60"/>
      <c r="R34" s="60"/>
      <c r="S34" s="60"/>
      <c r="T34" s="9" t="s">
        <v>33</v>
      </c>
      <c r="U34" s="60"/>
      <c r="V34" s="60"/>
      <c r="W34" s="103">
        <f>ROUND(BD86+SUM(CH90),2)</f>
        <v>0</v>
      </c>
      <c r="X34" s="104"/>
      <c r="Y34" s="104"/>
      <c r="Z34" s="104"/>
      <c r="AA34" s="104"/>
      <c r="AB34" s="104"/>
      <c r="AC34" s="104"/>
      <c r="AD34" s="104"/>
      <c r="AE34" s="104"/>
      <c r="AF34" s="60"/>
      <c r="AG34" s="60"/>
      <c r="AH34" s="60"/>
      <c r="AI34" s="60"/>
      <c r="AJ34" s="60"/>
      <c r="AK34" s="103">
        <v>0</v>
      </c>
      <c r="AL34" s="104"/>
      <c r="AM34" s="104"/>
      <c r="AN34" s="104"/>
      <c r="AO34" s="104"/>
      <c r="AP34" s="172"/>
      <c r="AQ34" s="10"/>
    </row>
    <row r="35" spans="2:43" x14ac:dyDescent="0.3">
      <c r="B35" s="81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82"/>
      <c r="AQ35" s="7"/>
    </row>
    <row r="36" spans="2:43" ht="18" x14ac:dyDescent="0.3">
      <c r="B36" s="81"/>
      <c r="C36" s="11"/>
      <c r="D36" s="12" t="s">
        <v>38</v>
      </c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13" t="s">
        <v>39</v>
      </c>
      <c r="U36" s="57"/>
      <c r="V36" s="57"/>
      <c r="W36" s="57"/>
      <c r="X36" s="117" t="s">
        <v>40</v>
      </c>
      <c r="Y36" s="93"/>
      <c r="Z36" s="93"/>
      <c r="AA36" s="93"/>
      <c r="AB36" s="93"/>
      <c r="AC36" s="57"/>
      <c r="AD36" s="57"/>
      <c r="AE36" s="57"/>
      <c r="AF36" s="57"/>
      <c r="AG36" s="57"/>
      <c r="AH36" s="57"/>
      <c r="AI36" s="57"/>
      <c r="AJ36" s="57"/>
      <c r="AK36" s="92">
        <f>AK30+AK28</f>
        <v>0</v>
      </c>
      <c r="AL36" s="93"/>
      <c r="AM36" s="93"/>
      <c r="AN36" s="93"/>
      <c r="AO36" s="94"/>
      <c r="AP36" s="173"/>
      <c r="AQ36" s="7"/>
    </row>
    <row r="37" spans="2:43" x14ac:dyDescent="0.3">
      <c r="B37" s="81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82"/>
      <c r="AQ37" s="7"/>
    </row>
    <row r="38" spans="2:43" x14ac:dyDescent="0.3">
      <c r="B38" s="79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80"/>
      <c r="AQ38" s="2"/>
    </row>
    <row r="39" spans="2:43" x14ac:dyDescent="0.3">
      <c r="B39" s="79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80"/>
      <c r="AQ39" s="2"/>
    </row>
    <row r="40" spans="2:43" x14ac:dyDescent="0.3">
      <c r="B40" s="79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80"/>
      <c r="AQ40" s="2"/>
    </row>
    <row r="41" spans="2:43" x14ac:dyDescent="0.3">
      <c r="B41" s="79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80"/>
      <c r="AQ41" s="2"/>
    </row>
    <row r="42" spans="2:43" x14ac:dyDescent="0.3">
      <c r="B42" s="79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80"/>
      <c r="AQ42" s="2"/>
    </row>
    <row r="43" spans="2:43" x14ac:dyDescent="0.3">
      <c r="B43" s="79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80"/>
      <c r="AQ43" s="2"/>
    </row>
    <row r="44" spans="2:43" x14ac:dyDescent="0.3">
      <c r="B44" s="79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80"/>
      <c r="AQ44" s="2"/>
    </row>
    <row r="45" spans="2:43" x14ac:dyDescent="0.3">
      <c r="B45" s="79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80"/>
      <c r="AQ45" s="2"/>
    </row>
    <row r="46" spans="2:43" x14ac:dyDescent="0.3">
      <c r="B46" s="79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80"/>
      <c r="AQ46" s="2"/>
    </row>
    <row r="47" spans="2:43" x14ac:dyDescent="0.3">
      <c r="B47" s="79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80"/>
      <c r="AQ47" s="2"/>
    </row>
    <row r="48" spans="2:43" ht="15" x14ac:dyDescent="0.3">
      <c r="B48" s="81"/>
      <c r="C48" s="64"/>
      <c r="D48" s="14" t="s">
        <v>41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6"/>
      <c r="AA48" s="64"/>
      <c r="AB48" s="64"/>
      <c r="AC48" s="14" t="s">
        <v>42</v>
      </c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6"/>
      <c r="AP48" s="82"/>
      <c r="AQ48" s="7"/>
    </row>
    <row r="49" spans="2:43" x14ac:dyDescent="0.3">
      <c r="B49" s="79"/>
      <c r="C49" s="54"/>
      <c r="D49" s="17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18"/>
      <c r="AA49" s="54"/>
      <c r="AB49" s="54"/>
      <c r="AC49" s="17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18"/>
      <c r="AP49" s="80"/>
      <c r="AQ49" s="2"/>
    </row>
    <row r="50" spans="2:43" x14ac:dyDescent="0.3">
      <c r="B50" s="79"/>
      <c r="C50" s="54"/>
      <c r="D50" s="17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18"/>
      <c r="AA50" s="54"/>
      <c r="AB50" s="54"/>
      <c r="AC50" s="17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18"/>
      <c r="AP50" s="80"/>
      <c r="AQ50" s="2"/>
    </row>
    <row r="51" spans="2:43" x14ac:dyDescent="0.3">
      <c r="B51" s="79"/>
      <c r="C51" s="54"/>
      <c r="D51" s="17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18"/>
      <c r="AA51" s="54"/>
      <c r="AB51" s="54"/>
      <c r="AC51" s="17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18"/>
      <c r="AP51" s="80"/>
      <c r="AQ51" s="2"/>
    </row>
    <row r="52" spans="2:43" x14ac:dyDescent="0.3">
      <c r="B52" s="79"/>
      <c r="C52" s="54"/>
      <c r="D52" s="17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18"/>
      <c r="AA52" s="54"/>
      <c r="AB52" s="54"/>
      <c r="AC52" s="17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18"/>
      <c r="AP52" s="80"/>
      <c r="AQ52" s="2"/>
    </row>
    <row r="53" spans="2:43" x14ac:dyDescent="0.3">
      <c r="B53" s="79"/>
      <c r="C53" s="54"/>
      <c r="D53" s="17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18"/>
      <c r="AA53" s="54"/>
      <c r="AB53" s="54"/>
      <c r="AC53" s="17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18"/>
      <c r="AP53" s="80"/>
      <c r="AQ53" s="2"/>
    </row>
    <row r="54" spans="2:43" x14ac:dyDescent="0.3">
      <c r="B54" s="79"/>
      <c r="C54" s="54"/>
      <c r="D54" s="17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18"/>
      <c r="AA54" s="54"/>
      <c r="AB54" s="54"/>
      <c r="AC54" s="17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18"/>
      <c r="AP54" s="80"/>
      <c r="AQ54" s="2"/>
    </row>
    <row r="55" spans="2:43" x14ac:dyDescent="0.3">
      <c r="B55" s="79"/>
      <c r="C55" s="54"/>
      <c r="D55" s="17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18"/>
      <c r="AA55" s="54"/>
      <c r="AB55" s="54"/>
      <c r="AC55" s="17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18"/>
      <c r="AP55" s="80"/>
      <c r="AQ55" s="2"/>
    </row>
    <row r="56" spans="2:43" x14ac:dyDescent="0.3">
      <c r="B56" s="79"/>
      <c r="C56" s="54"/>
      <c r="D56" s="17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18"/>
      <c r="AA56" s="54"/>
      <c r="AB56" s="54"/>
      <c r="AC56" s="17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18"/>
      <c r="AP56" s="80"/>
      <c r="AQ56" s="2"/>
    </row>
    <row r="57" spans="2:43" ht="15" x14ac:dyDescent="0.3">
      <c r="B57" s="81"/>
      <c r="C57" s="64"/>
      <c r="D57" s="19" t="s">
        <v>43</v>
      </c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1" t="s">
        <v>44</v>
      </c>
      <c r="S57" s="20"/>
      <c r="T57" s="20"/>
      <c r="U57" s="20"/>
      <c r="V57" s="20"/>
      <c r="W57" s="20"/>
      <c r="X57" s="20"/>
      <c r="Y57" s="20"/>
      <c r="Z57" s="22"/>
      <c r="AA57" s="64"/>
      <c r="AB57" s="64"/>
      <c r="AC57" s="19" t="s">
        <v>43</v>
      </c>
      <c r="AD57" s="20"/>
      <c r="AE57" s="20"/>
      <c r="AF57" s="20"/>
      <c r="AG57" s="20"/>
      <c r="AH57" s="20"/>
      <c r="AI57" s="20"/>
      <c r="AJ57" s="20"/>
      <c r="AK57" s="20"/>
      <c r="AL57" s="20"/>
      <c r="AM57" s="21" t="s">
        <v>44</v>
      </c>
      <c r="AN57" s="20"/>
      <c r="AO57" s="22"/>
      <c r="AP57" s="82"/>
      <c r="AQ57" s="7"/>
    </row>
    <row r="58" spans="2:43" x14ac:dyDescent="0.3">
      <c r="B58" s="79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80"/>
      <c r="AQ58" s="2"/>
    </row>
    <row r="59" spans="2:43" ht="15" x14ac:dyDescent="0.3">
      <c r="B59" s="81"/>
      <c r="C59" s="64"/>
      <c r="D59" s="14" t="s">
        <v>45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6"/>
      <c r="AA59" s="64"/>
      <c r="AB59" s="64"/>
      <c r="AC59" s="14" t="s">
        <v>46</v>
      </c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6"/>
      <c r="AP59" s="82"/>
      <c r="AQ59" s="7"/>
    </row>
    <row r="60" spans="2:43" x14ac:dyDescent="0.3">
      <c r="B60" s="79"/>
      <c r="C60" s="54"/>
      <c r="D60" s="17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18"/>
      <c r="AA60" s="54"/>
      <c r="AB60" s="54"/>
      <c r="AC60" s="17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18"/>
      <c r="AP60" s="80"/>
      <c r="AQ60" s="2"/>
    </row>
    <row r="61" spans="2:43" x14ac:dyDescent="0.3">
      <c r="B61" s="79"/>
      <c r="C61" s="54"/>
      <c r="D61" s="17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18"/>
      <c r="AA61" s="54"/>
      <c r="AB61" s="54"/>
      <c r="AC61" s="17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18"/>
      <c r="AP61" s="80"/>
      <c r="AQ61" s="2"/>
    </row>
    <row r="62" spans="2:43" x14ac:dyDescent="0.3">
      <c r="B62" s="79"/>
      <c r="C62" s="54"/>
      <c r="D62" s="17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18"/>
      <c r="AA62" s="54"/>
      <c r="AB62" s="54"/>
      <c r="AC62" s="17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18"/>
      <c r="AP62" s="80"/>
      <c r="AQ62" s="2"/>
    </row>
    <row r="63" spans="2:43" x14ac:dyDescent="0.3">
      <c r="B63" s="79"/>
      <c r="C63" s="54"/>
      <c r="D63" s="17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18"/>
      <c r="AA63" s="54"/>
      <c r="AB63" s="54"/>
      <c r="AC63" s="17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18"/>
      <c r="AP63" s="80"/>
      <c r="AQ63" s="2"/>
    </row>
    <row r="64" spans="2:43" x14ac:dyDescent="0.3">
      <c r="B64" s="79"/>
      <c r="C64" s="54"/>
      <c r="D64" s="17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18"/>
      <c r="AA64" s="54"/>
      <c r="AB64" s="54"/>
      <c r="AC64" s="17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18"/>
      <c r="AP64" s="80"/>
      <c r="AQ64" s="2"/>
    </row>
    <row r="65" spans="2:43" x14ac:dyDescent="0.3">
      <c r="B65" s="79"/>
      <c r="C65" s="54"/>
      <c r="D65" s="17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18"/>
      <c r="AA65" s="54"/>
      <c r="AB65" s="54"/>
      <c r="AC65" s="17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18"/>
      <c r="AP65" s="80"/>
      <c r="AQ65" s="2"/>
    </row>
    <row r="66" spans="2:43" x14ac:dyDescent="0.3">
      <c r="B66" s="79"/>
      <c r="C66" s="54"/>
      <c r="D66" s="17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18"/>
      <c r="AA66" s="54"/>
      <c r="AB66" s="54"/>
      <c r="AC66" s="17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18"/>
      <c r="AP66" s="80"/>
      <c r="AQ66" s="2"/>
    </row>
    <row r="67" spans="2:43" x14ac:dyDescent="0.3">
      <c r="B67" s="79"/>
      <c r="C67" s="54"/>
      <c r="D67" s="17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18"/>
      <c r="AA67" s="54"/>
      <c r="AB67" s="54"/>
      <c r="AC67" s="17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18"/>
      <c r="AP67" s="80"/>
      <c r="AQ67" s="2"/>
    </row>
    <row r="68" spans="2:43" ht="15" x14ac:dyDescent="0.3">
      <c r="B68" s="81"/>
      <c r="C68" s="64"/>
      <c r="D68" s="19" t="s">
        <v>43</v>
      </c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1" t="s">
        <v>44</v>
      </c>
      <c r="S68" s="20"/>
      <c r="T68" s="20"/>
      <c r="U68" s="20"/>
      <c r="V68" s="20"/>
      <c r="W68" s="20"/>
      <c r="X68" s="20"/>
      <c r="Y68" s="20"/>
      <c r="Z68" s="22"/>
      <c r="AA68" s="64"/>
      <c r="AB68" s="64"/>
      <c r="AC68" s="19" t="s">
        <v>43</v>
      </c>
      <c r="AD68" s="20"/>
      <c r="AE68" s="20"/>
      <c r="AF68" s="20"/>
      <c r="AG68" s="20"/>
      <c r="AH68" s="20"/>
      <c r="AI68" s="20"/>
      <c r="AJ68" s="20"/>
      <c r="AK68" s="20"/>
      <c r="AL68" s="20"/>
      <c r="AM68" s="21" t="s">
        <v>44</v>
      </c>
      <c r="AN68" s="20"/>
      <c r="AO68" s="22"/>
      <c r="AP68" s="82"/>
      <c r="AQ68" s="7"/>
    </row>
    <row r="69" spans="2:43" x14ac:dyDescent="0.3">
      <c r="B69" s="81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82"/>
      <c r="AQ69" s="7"/>
    </row>
    <row r="70" spans="2:43" x14ac:dyDescent="0.3">
      <c r="B70" s="85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7"/>
      <c r="AQ70" s="23"/>
    </row>
    <row r="71" spans="2:43" x14ac:dyDescent="0.3"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</row>
    <row r="72" spans="2:43" x14ac:dyDescent="0.3"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</row>
    <row r="73" spans="2:43" x14ac:dyDescent="0.3"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</row>
    <row r="74" spans="2:43" x14ac:dyDescent="0.3">
      <c r="B74" s="155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6"/>
      <c r="AE74" s="156"/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7"/>
      <c r="AQ74" s="24"/>
    </row>
    <row r="75" spans="2:43" ht="21" x14ac:dyDescent="0.3">
      <c r="B75" s="81"/>
      <c r="C75" s="95" t="s">
        <v>47</v>
      </c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N75" s="96"/>
      <c r="AO75" s="96"/>
      <c r="AP75" s="146"/>
      <c r="AQ75" s="7"/>
    </row>
    <row r="76" spans="2:43" ht="15" x14ac:dyDescent="0.3">
      <c r="B76" s="158"/>
      <c r="C76" s="65" t="s">
        <v>4</v>
      </c>
      <c r="D76" s="53"/>
      <c r="E76" s="53"/>
      <c r="F76" s="53"/>
      <c r="G76" s="53"/>
      <c r="H76" s="53"/>
      <c r="I76" s="53"/>
      <c r="J76" s="53"/>
      <c r="K76" s="53"/>
      <c r="L76" s="53" t="str">
        <f>K4</f>
        <v>92017</v>
      </c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159"/>
      <c r="AQ76" s="25"/>
    </row>
    <row r="77" spans="2:43" ht="18" x14ac:dyDescent="0.3">
      <c r="B77" s="160"/>
      <c r="C77" s="26" t="s">
        <v>6</v>
      </c>
      <c r="D77" s="58"/>
      <c r="E77" s="58"/>
      <c r="F77" s="58"/>
      <c r="G77" s="58"/>
      <c r="H77" s="58"/>
      <c r="I77" s="58"/>
      <c r="J77" s="58"/>
      <c r="K77" s="58"/>
      <c r="L77" s="97" t="str">
        <f>K5</f>
        <v>Odolov - výrobní hala objekt 008</v>
      </c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161"/>
      <c r="AQ77" s="27"/>
    </row>
    <row r="78" spans="2:43" x14ac:dyDescent="0.3">
      <c r="B78" s="81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82"/>
      <c r="AQ78" s="7"/>
    </row>
    <row r="79" spans="2:43" ht="15" x14ac:dyDescent="0.3">
      <c r="B79" s="81"/>
      <c r="C79" s="65" t="s">
        <v>12</v>
      </c>
      <c r="D79" s="64"/>
      <c r="E79" s="64"/>
      <c r="F79" s="64"/>
      <c r="G79" s="64"/>
      <c r="H79" s="64"/>
      <c r="I79" s="64"/>
      <c r="J79" s="64"/>
      <c r="K79" s="64"/>
      <c r="L79" s="28" t="str">
        <f>IF(K7="","",K7)</f>
        <v>Odolov</v>
      </c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5" t="s">
        <v>14</v>
      </c>
      <c r="AJ79" s="64"/>
      <c r="AK79" s="64"/>
      <c r="AL79" s="64"/>
      <c r="AM79" s="66" t="str">
        <f>IF(AN7= "","",AN7)</f>
        <v>16.1.2017</v>
      </c>
      <c r="AN79" s="64"/>
      <c r="AO79" s="64"/>
      <c r="AP79" s="82"/>
      <c r="AQ79" s="7"/>
    </row>
    <row r="80" spans="2:43" x14ac:dyDescent="0.3">
      <c r="B80" s="81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82"/>
      <c r="AQ80" s="7"/>
    </row>
    <row r="81" spans="2:43" ht="15" x14ac:dyDescent="0.3">
      <c r="B81" s="81"/>
      <c r="C81" s="65" t="s">
        <v>17</v>
      </c>
      <c r="D81" s="64"/>
      <c r="E81" s="64"/>
      <c r="F81" s="64"/>
      <c r="G81" s="64"/>
      <c r="H81" s="64"/>
      <c r="I81" s="64"/>
      <c r="J81" s="64"/>
      <c r="K81" s="64"/>
      <c r="L81" s="53" t="str">
        <f>IF(E10= "","",E10)</f>
        <v xml:space="preserve"> </v>
      </c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5" t="s">
        <v>22</v>
      </c>
      <c r="AJ81" s="64"/>
      <c r="AK81" s="64"/>
      <c r="AL81" s="64"/>
      <c r="AM81" s="99" t="str">
        <f>IF(E16="","",E16)</f>
        <v>PipeTech Project s.r.o.</v>
      </c>
      <c r="AN81" s="99"/>
      <c r="AO81" s="99"/>
      <c r="AP81" s="162"/>
      <c r="AQ81" s="7"/>
    </row>
    <row r="82" spans="2:43" ht="15" x14ac:dyDescent="0.3">
      <c r="B82" s="81"/>
      <c r="C82" s="65" t="s">
        <v>21</v>
      </c>
      <c r="D82" s="64"/>
      <c r="E82" s="64"/>
      <c r="F82" s="64"/>
      <c r="G82" s="64"/>
      <c r="H82" s="64"/>
      <c r="I82" s="64"/>
      <c r="J82" s="64"/>
      <c r="K82" s="64"/>
      <c r="L82" s="53" t="str">
        <f>IF(E13="","",E13)</f>
        <v xml:space="preserve"> </v>
      </c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5" t="s">
        <v>26</v>
      </c>
      <c r="AJ82" s="64"/>
      <c r="AK82" s="64"/>
      <c r="AL82" s="64"/>
      <c r="AM82" s="99" t="str">
        <f>IF(E19="","",E19)</f>
        <v xml:space="preserve"> </v>
      </c>
      <c r="AN82" s="99"/>
      <c r="AO82" s="99"/>
      <c r="AP82" s="162"/>
      <c r="AQ82" s="7"/>
    </row>
    <row r="83" spans="2:43" x14ac:dyDescent="0.3">
      <c r="B83" s="81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82"/>
      <c r="AQ83" s="7"/>
    </row>
    <row r="84" spans="2:43" ht="15" x14ac:dyDescent="0.3">
      <c r="B84" s="81"/>
      <c r="C84" s="100" t="s">
        <v>48</v>
      </c>
      <c r="D84" s="101"/>
      <c r="E84" s="101"/>
      <c r="F84" s="101"/>
      <c r="G84" s="101"/>
      <c r="H84" s="29"/>
      <c r="I84" s="102" t="s">
        <v>49</v>
      </c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  <c r="AA84" s="101"/>
      <c r="AB84" s="101"/>
      <c r="AC84" s="101"/>
      <c r="AD84" s="101"/>
      <c r="AE84" s="101"/>
      <c r="AF84" s="101"/>
      <c r="AG84" s="102" t="s">
        <v>50</v>
      </c>
      <c r="AH84" s="101"/>
      <c r="AI84" s="101"/>
      <c r="AJ84" s="101"/>
      <c r="AK84" s="101"/>
      <c r="AL84" s="101"/>
      <c r="AM84" s="101"/>
      <c r="AN84" s="102" t="s">
        <v>51</v>
      </c>
      <c r="AO84" s="101"/>
      <c r="AP84" s="163"/>
      <c r="AQ84" s="7"/>
    </row>
    <row r="85" spans="2:43" x14ac:dyDescent="0.3">
      <c r="B85" s="81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82"/>
      <c r="AQ85" s="7"/>
    </row>
    <row r="86" spans="2:43" ht="18" x14ac:dyDescent="0.3">
      <c r="B86" s="160"/>
      <c r="C86" s="30" t="s">
        <v>52</v>
      </c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116">
        <f>AG87</f>
        <v>0</v>
      </c>
      <c r="AH86" s="116"/>
      <c r="AI86" s="116"/>
      <c r="AJ86" s="116"/>
      <c r="AK86" s="116"/>
      <c r="AL86" s="116"/>
      <c r="AM86" s="116"/>
      <c r="AN86" s="115">
        <f>SUM(AG86,AT86)</f>
        <v>0</v>
      </c>
      <c r="AO86" s="115"/>
      <c r="AP86" s="164"/>
      <c r="AQ86" s="27"/>
    </row>
    <row r="87" spans="2:43" ht="16.5" x14ac:dyDescent="0.3">
      <c r="B87" s="165"/>
      <c r="C87" s="32"/>
      <c r="D87" s="91" t="s">
        <v>5</v>
      </c>
      <c r="E87" s="91"/>
      <c r="F87" s="91"/>
      <c r="G87" s="91"/>
      <c r="H87" s="91"/>
      <c r="I87" s="56"/>
      <c r="J87" s="91" t="s">
        <v>53</v>
      </c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89">
        <f>'SO 01 - 721 ZTI - rozpočet'!L90+'SO 01 - 721 ZTI - rozpočet'!L94</f>
        <v>0</v>
      </c>
      <c r="AH87" s="90"/>
      <c r="AI87" s="90"/>
      <c r="AJ87" s="90"/>
      <c r="AK87" s="90"/>
      <c r="AL87" s="90"/>
      <c r="AM87" s="90"/>
      <c r="AN87" s="89">
        <f>SUM(AG87,AT87)</f>
        <v>0</v>
      </c>
      <c r="AO87" s="90"/>
      <c r="AP87" s="166"/>
      <c r="AQ87" s="33"/>
    </row>
    <row r="88" spans="2:43" x14ac:dyDescent="0.3">
      <c r="B88" s="79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4"/>
      <c r="AP88" s="80"/>
      <c r="AQ88" s="2"/>
    </row>
    <row r="89" spans="2:43" ht="18" x14ac:dyDescent="0.3">
      <c r="B89" s="81"/>
      <c r="C89" s="30" t="s">
        <v>54</v>
      </c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115">
        <v>0</v>
      </c>
      <c r="AH89" s="115"/>
      <c r="AI89" s="115"/>
      <c r="AJ89" s="115"/>
      <c r="AK89" s="115"/>
      <c r="AL89" s="115"/>
      <c r="AM89" s="115"/>
      <c r="AN89" s="115">
        <v>0</v>
      </c>
      <c r="AO89" s="115"/>
      <c r="AP89" s="164"/>
      <c r="AQ89" s="7"/>
    </row>
    <row r="90" spans="2:43" x14ac:dyDescent="0.3">
      <c r="B90" s="81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64"/>
      <c r="AO90" s="64"/>
      <c r="AP90" s="82"/>
      <c r="AQ90" s="7"/>
    </row>
    <row r="91" spans="2:43" ht="18" x14ac:dyDescent="0.3">
      <c r="B91" s="81"/>
      <c r="C91" s="34" t="s">
        <v>55</v>
      </c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88">
        <f>ROUND(AG86+AG89,2)</f>
        <v>0</v>
      </c>
      <c r="AH91" s="88"/>
      <c r="AI91" s="88"/>
      <c r="AJ91" s="88"/>
      <c r="AK91" s="88"/>
      <c r="AL91" s="88"/>
      <c r="AM91" s="88"/>
      <c r="AN91" s="88">
        <f>AN86+AN89</f>
        <v>0</v>
      </c>
      <c r="AO91" s="88"/>
      <c r="AP91" s="167"/>
      <c r="AQ91" s="7"/>
    </row>
    <row r="92" spans="2:43" x14ac:dyDescent="0.3">
      <c r="B92" s="85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  <c r="AL92" s="86"/>
      <c r="AM92" s="86"/>
      <c r="AN92" s="86"/>
      <c r="AO92" s="86"/>
      <c r="AP92" s="87"/>
      <c r="AQ92" s="23"/>
    </row>
    <row r="94" spans="2:43" ht="19.5" customHeight="1" x14ac:dyDescent="0.3"/>
  </sheetData>
  <mergeCells count="43">
    <mergeCell ref="L30:O30"/>
    <mergeCell ref="W30:AE30"/>
    <mergeCell ref="AK25:AO25"/>
    <mergeCell ref="AK26:AO26"/>
    <mergeCell ref="AK28:AO28"/>
    <mergeCell ref="AG89:AM89"/>
    <mergeCell ref="AN89:AP89"/>
    <mergeCell ref="AG86:AM86"/>
    <mergeCell ref="AN86:AP86"/>
    <mergeCell ref="AK34:AO34"/>
    <mergeCell ref="AK33:AO33"/>
    <mergeCell ref="C1:AP1"/>
    <mergeCell ref="C3:AP3"/>
    <mergeCell ref="K4:AO4"/>
    <mergeCell ref="K5:AO5"/>
    <mergeCell ref="E22:AN22"/>
    <mergeCell ref="C84:G84"/>
    <mergeCell ref="I84:AF84"/>
    <mergeCell ref="AG84:AM84"/>
    <mergeCell ref="AN84:AP84"/>
    <mergeCell ref="AK30:AO30"/>
    <mergeCell ref="L31:O31"/>
    <mergeCell ref="W31:AE31"/>
    <mergeCell ref="AK31:AO31"/>
    <mergeCell ref="L32:O32"/>
    <mergeCell ref="W32:AE32"/>
    <mergeCell ref="AK32:AO32"/>
    <mergeCell ref="L34:O34"/>
    <mergeCell ref="W34:AE34"/>
    <mergeCell ref="X36:AB36"/>
    <mergeCell ref="L33:O33"/>
    <mergeCell ref="W33:AE33"/>
    <mergeCell ref="AK36:AO36"/>
    <mergeCell ref="C75:AP75"/>
    <mergeCell ref="L77:AO77"/>
    <mergeCell ref="AM81:AP81"/>
    <mergeCell ref="AM82:AP82"/>
    <mergeCell ref="AG91:AM91"/>
    <mergeCell ref="AN91:AP91"/>
    <mergeCell ref="AG87:AM87"/>
    <mergeCell ref="AN87:AP87"/>
    <mergeCell ref="D87:H87"/>
    <mergeCell ref="J87:AF8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04"/>
  <sheetViews>
    <sheetView tabSelected="1" topLeftCell="A160" workbookViewId="0">
      <selection activeCell="I124" sqref="I124"/>
    </sheetView>
  </sheetViews>
  <sheetFormatPr defaultRowHeight="13.5" x14ac:dyDescent="0.3"/>
  <cols>
    <col min="1" max="1" width="4.5" customWidth="1"/>
    <col min="10" max="10" width="7.5" customWidth="1"/>
    <col min="11" max="11" width="7.83203125" customWidth="1"/>
    <col min="12" max="13" width="4.6640625" customWidth="1"/>
    <col min="14" max="14" width="7.1640625" customWidth="1"/>
    <col min="15" max="15" width="4.6640625" customWidth="1"/>
  </cols>
  <sheetData>
    <row r="4" spans="1:15" x14ac:dyDescent="0.3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8"/>
    </row>
    <row r="5" spans="1:15" ht="21" x14ac:dyDescent="0.3">
      <c r="A5" s="145" t="s">
        <v>57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146"/>
    </row>
    <row r="6" spans="1:15" x14ac:dyDescent="0.3">
      <c r="A6" s="79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80"/>
    </row>
    <row r="7" spans="1:15" ht="15" x14ac:dyDescent="0.3">
      <c r="A7" s="79"/>
      <c r="B7" s="65" t="s">
        <v>6</v>
      </c>
      <c r="C7" s="54"/>
      <c r="D7" s="147" t="s">
        <v>7</v>
      </c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80"/>
    </row>
    <row r="8" spans="1:15" ht="18" x14ac:dyDescent="0.3">
      <c r="A8" s="81"/>
      <c r="B8" s="4" t="s">
        <v>58</v>
      </c>
      <c r="C8" s="64"/>
      <c r="D8" s="148" t="s">
        <v>59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82"/>
    </row>
    <row r="9" spans="1:15" ht="15" x14ac:dyDescent="0.3">
      <c r="A9" s="81"/>
      <c r="B9" s="65" t="s">
        <v>8</v>
      </c>
      <c r="C9" s="64"/>
      <c r="D9" s="61" t="s">
        <v>9</v>
      </c>
      <c r="E9" s="64"/>
      <c r="F9" s="64"/>
      <c r="G9" s="64"/>
      <c r="H9" s="64"/>
      <c r="I9" s="64"/>
      <c r="J9" s="64"/>
      <c r="K9" s="65" t="s">
        <v>10</v>
      </c>
      <c r="L9" s="64"/>
      <c r="M9" s="61" t="s">
        <v>9</v>
      </c>
      <c r="N9" s="64"/>
      <c r="O9" s="82"/>
    </row>
    <row r="10" spans="1:15" ht="15" x14ac:dyDescent="0.3">
      <c r="A10" s="81"/>
      <c r="B10" s="65" t="s">
        <v>12</v>
      </c>
      <c r="C10" s="64"/>
      <c r="D10" s="61" t="s">
        <v>13</v>
      </c>
      <c r="E10" s="64"/>
      <c r="F10" s="64"/>
      <c r="G10" s="64"/>
      <c r="H10" s="64"/>
      <c r="I10" s="64"/>
      <c r="J10" s="64"/>
      <c r="K10" s="65" t="s">
        <v>14</v>
      </c>
      <c r="L10" s="64"/>
      <c r="M10" s="138"/>
      <c r="N10" s="138"/>
      <c r="O10" s="82"/>
    </row>
    <row r="11" spans="1:15" x14ac:dyDescent="0.3">
      <c r="A11" s="81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82"/>
    </row>
    <row r="12" spans="1:15" ht="15" x14ac:dyDescent="0.3">
      <c r="A12" s="81"/>
      <c r="B12" s="65" t="s">
        <v>17</v>
      </c>
      <c r="C12" s="64"/>
      <c r="D12" s="64"/>
      <c r="E12" s="64"/>
      <c r="F12" s="64"/>
      <c r="G12" s="64"/>
      <c r="H12" s="64"/>
      <c r="I12" s="64"/>
      <c r="J12" s="64"/>
      <c r="K12" s="65" t="s">
        <v>18</v>
      </c>
      <c r="L12" s="64"/>
      <c r="M12" s="108"/>
      <c r="N12" s="108"/>
      <c r="O12" s="82"/>
    </row>
    <row r="13" spans="1:15" ht="15" x14ac:dyDescent="0.3">
      <c r="A13" s="81"/>
      <c r="B13" s="64"/>
      <c r="C13" s="61"/>
      <c r="D13" s="64"/>
      <c r="E13" s="64"/>
      <c r="F13" s="64"/>
      <c r="G13" s="64"/>
      <c r="H13" s="64"/>
      <c r="I13" s="64"/>
      <c r="J13" s="64"/>
      <c r="K13" s="65" t="s">
        <v>20</v>
      </c>
      <c r="L13" s="64"/>
      <c r="M13" s="108"/>
      <c r="N13" s="108"/>
      <c r="O13" s="82"/>
    </row>
    <row r="14" spans="1:15" x14ac:dyDescent="0.3">
      <c r="A14" s="81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82"/>
    </row>
    <row r="15" spans="1:15" ht="15" x14ac:dyDescent="0.3">
      <c r="A15" s="81"/>
      <c r="B15" s="65" t="s">
        <v>21</v>
      </c>
      <c r="C15" s="64"/>
      <c r="D15" s="64"/>
      <c r="E15" s="64"/>
      <c r="F15" s="64"/>
      <c r="G15" s="64"/>
      <c r="H15" s="64"/>
      <c r="I15" s="64"/>
      <c r="J15" s="64"/>
      <c r="K15" s="65" t="s">
        <v>18</v>
      </c>
      <c r="L15" s="64"/>
      <c r="M15" s="108"/>
      <c r="N15" s="108"/>
      <c r="O15" s="82"/>
    </row>
    <row r="16" spans="1:15" ht="15" x14ac:dyDescent="0.3">
      <c r="A16" s="81"/>
      <c r="B16" s="64"/>
      <c r="C16" s="61"/>
      <c r="D16" s="64"/>
      <c r="E16" s="64"/>
      <c r="F16" s="64"/>
      <c r="G16" s="64"/>
      <c r="H16" s="64"/>
      <c r="I16" s="64"/>
      <c r="J16" s="64"/>
      <c r="K16" s="65" t="s">
        <v>20</v>
      </c>
      <c r="L16" s="64"/>
      <c r="M16" s="108"/>
      <c r="N16" s="108"/>
      <c r="O16" s="82"/>
    </row>
    <row r="17" spans="1:15" x14ac:dyDescent="0.3">
      <c r="A17" s="81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82"/>
    </row>
    <row r="18" spans="1:15" ht="15" x14ac:dyDescent="0.3">
      <c r="A18" s="81"/>
      <c r="B18" s="65" t="s">
        <v>22</v>
      </c>
      <c r="C18" s="64"/>
      <c r="D18" s="64"/>
      <c r="E18" s="64"/>
      <c r="F18" s="64"/>
      <c r="G18" s="64"/>
      <c r="H18" s="64"/>
      <c r="I18" s="64"/>
      <c r="J18" s="64"/>
      <c r="K18" s="65" t="s">
        <v>18</v>
      </c>
      <c r="L18" s="64"/>
      <c r="M18" s="108" t="s">
        <v>23</v>
      </c>
      <c r="N18" s="108"/>
      <c r="O18" s="82"/>
    </row>
    <row r="19" spans="1:15" ht="15" x14ac:dyDescent="0.3">
      <c r="A19" s="81"/>
      <c r="B19" s="64"/>
      <c r="C19" s="61" t="s">
        <v>24</v>
      </c>
      <c r="D19" s="64"/>
      <c r="E19" s="64"/>
      <c r="F19" s="64"/>
      <c r="G19" s="64"/>
      <c r="H19" s="64"/>
      <c r="I19" s="64"/>
      <c r="J19" s="64"/>
      <c r="K19" s="65" t="s">
        <v>20</v>
      </c>
      <c r="L19" s="64"/>
      <c r="M19" s="108" t="s">
        <v>25</v>
      </c>
      <c r="N19" s="108"/>
      <c r="O19" s="82"/>
    </row>
    <row r="20" spans="1:15" x14ac:dyDescent="0.3">
      <c r="A20" s="81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82"/>
    </row>
    <row r="21" spans="1:15" ht="15" x14ac:dyDescent="0.3">
      <c r="A21" s="81"/>
      <c r="B21" s="65" t="s">
        <v>26</v>
      </c>
      <c r="C21" s="64"/>
      <c r="D21" s="64"/>
      <c r="E21" s="64"/>
      <c r="F21" s="64"/>
      <c r="G21" s="64"/>
      <c r="H21" s="64"/>
      <c r="I21" s="64"/>
      <c r="J21" s="64"/>
      <c r="K21" s="65" t="s">
        <v>18</v>
      </c>
      <c r="L21" s="64"/>
      <c r="M21" s="108"/>
      <c r="N21" s="108"/>
      <c r="O21" s="82"/>
    </row>
    <row r="22" spans="1:15" ht="15" x14ac:dyDescent="0.3">
      <c r="A22" s="81"/>
      <c r="B22" s="64"/>
      <c r="C22" s="61"/>
      <c r="D22" s="64"/>
      <c r="E22" s="64"/>
      <c r="F22" s="64"/>
      <c r="G22" s="64"/>
      <c r="H22" s="64"/>
      <c r="I22" s="64"/>
      <c r="J22" s="64"/>
      <c r="K22" s="65" t="s">
        <v>20</v>
      </c>
      <c r="L22" s="64"/>
      <c r="M22" s="108"/>
      <c r="N22" s="108"/>
      <c r="O22" s="82"/>
    </row>
    <row r="23" spans="1:15" x14ac:dyDescent="0.3">
      <c r="A23" s="81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82"/>
    </row>
    <row r="24" spans="1:15" ht="15" x14ac:dyDescent="0.3">
      <c r="A24" s="81"/>
      <c r="B24" s="65" t="s">
        <v>27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82"/>
    </row>
    <row r="25" spans="1:15" ht="15" x14ac:dyDescent="0.3">
      <c r="A25" s="81"/>
      <c r="B25" s="64"/>
      <c r="C25" s="111" t="s">
        <v>9</v>
      </c>
      <c r="D25" s="111"/>
      <c r="E25" s="111"/>
      <c r="F25" s="111"/>
      <c r="G25" s="111"/>
      <c r="H25" s="111"/>
      <c r="I25" s="111"/>
      <c r="J25" s="111"/>
      <c r="K25" s="64"/>
      <c r="L25" s="64"/>
      <c r="M25" s="64"/>
      <c r="N25" s="64"/>
      <c r="O25" s="82"/>
    </row>
    <row r="26" spans="1:15" x14ac:dyDescent="0.3">
      <c r="A26" s="81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82"/>
    </row>
    <row r="27" spans="1:15" x14ac:dyDescent="0.3">
      <c r="A27" s="81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82"/>
    </row>
    <row r="28" spans="1:15" ht="15" x14ac:dyDescent="0.3">
      <c r="A28" s="81"/>
      <c r="B28" s="35" t="s">
        <v>60</v>
      </c>
      <c r="C28" s="64"/>
      <c r="D28" s="64"/>
      <c r="E28" s="64"/>
      <c r="F28" s="64"/>
      <c r="G28" s="64"/>
      <c r="H28" s="64"/>
      <c r="I28" s="64"/>
      <c r="J28" s="64"/>
      <c r="K28" s="112">
        <f>L89</f>
        <v>0</v>
      </c>
      <c r="L28" s="112"/>
      <c r="M28" s="112"/>
      <c r="N28" s="112"/>
      <c r="O28" s="82"/>
    </row>
    <row r="29" spans="1:15" ht="15" x14ac:dyDescent="0.3">
      <c r="A29" s="81"/>
      <c r="B29" s="6" t="s">
        <v>61</v>
      </c>
      <c r="C29" s="64"/>
      <c r="D29" s="64"/>
      <c r="E29" s="64"/>
      <c r="F29" s="64"/>
      <c r="G29" s="64"/>
      <c r="H29" s="64"/>
      <c r="I29" s="64"/>
      <c r="J29" s="64"/>
      <c r="K29" s="112">
        <f>L101</f>
        <v>0</v>
      </c>
      <c r="L29" s="112"/>
      <c r="M29" s="112"/>
      <c r="N29" s="112"/>
      <c r="O29" s="82"/>
    </row>
    <row r="30" spans="1:15" x14ac:dyDescent="0.3">
      <c r="A30" s="81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82"/>
    </row>
    <row r="31" spans="1:15" ht="15" x14ac:dyDescent="0.3">
      <c r="A31" s="81"/>
      <c r="B31" s="36" t="s">
        <v>30</v>
      </c>
      <c r="C31" s="64"/>
      <c r="D31" s="64"/>
      <c r="E31" s="64"/>
      <c r="F31" s="64"/>
      <c r="G31" s="64"/>
      <c r="H31" s="64"/>
      <c r="I31" s="64"/>
      <c r="J31" s="64"/>
      <c r="K31" s="154">
        <f>ROUND(K28+K29,2)</f>
        <v>0</v>
      </c>
      <c r="L31" s="135"/>
      <c r="M31" s="135"/>
      <c r="N31" s="135"/>
      <c r="O31" s="82"/>
    </row>
    <row r="32" spans="1:15" x14ac:dyDescent="0.3">
      <c r="A32" s="81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82"/>
    </row>
    <row r="33" spans="1:15" x14ac:dyDescent="0.3">
      <c r="A33" s="81"/>
      <c r="B33" s="52" t="s">
        <v>31</v>
      </c>
      <c r="C33" s="52" t="s">
        <v>32</v>
      </c>
      <c r="D33" s="59">
        <v>0.21</v>
      </c>
      <c r="E33" s="37" t="s">
        <v>33</v>
      </c>
      <c r="F33" s="153">
        <f>ROUND((SUM(BC101:BC102)+SUM(BC120:BC203)), 2)</f>
        <v>0</v>
      </c>
      <c r="G33" s="135"/>
      <c r="H33" s="135"/>
      <c r="I33" s="64"/>
      <c r="J33" s="64"/>
      <c r="K33" s="153">
        <f>ROUND(ROUND((SUM(BC101:BC102)+SUM(BC120:BC203)), 2)*D33, 2)</f>
        <v>0</v>
      </c>
      <c r="L33" s="135"/>
      <c r="M33" s="135"/>
      <c r="N33" s="135"/>
      <c r="O33" s="82"/>
    </row>
    <row r="34" spans="1:15" x14ac:dyDescent="0.3">
      <c r="A34" s="81"/>
      <c r="B34" s="64"/>
      <c r="C34" s="52" t="s">
        <v>34</v>
      </c>
      <c r="D34" s="59">
        <v>0.15</v>
      </c>
      <c r="E34" s="37" t="s">
        <v>33</v>
      </c>
      <c r="F34" s="153">
        <f>ROUND((SUM(BD101:BD102)+SUM(BD120:BD203)), 2)</f>
        <v>0</v>
      </c>
      <c r="G34" s="135"/>
      <c r="H34" s="135"/>
      <c r="I34" s="64"/>
      <c r="J34" s="64"/>
      <c r="K34" s="153">
        <f>ROUND(ROUND((SUM(BD101:BD102)+SUM(BD120:BD203)), 2)*D34, 2)</f>
        <v>0</v>
      </c>
      <c r="L34" s="135"/>
      <c r="M34" s="135"/>
      <c r="N34" s="135"/>
      <c r="O34" s="82"/>
    </row>
    <row r="35" spans="1:15" x14ac:dyDescent="0.3">
      <c r="A35" s="81"/>
      <c r="B35" s="64"/>
      <c r="C35" s="52" t="s">
        <v>35</v>
      </c>
      <c r="D35" s="59">
        <v>0.21</v>
      </c>
      <c r="E35" s="37" t="s">
        <v>33</v>
      </c>
      <c r="F35" s="153">
        <f>ROUND((SUM(BE101:BE102)+SUM(BE120:BE203)), 2)</f>
        <v>0</v>
      </c>
      <c r="G35" s="135"/>
      <c r="H35" s="135"/>
      <c r="I35" s="64"/>
      <c r="J35" s="64"/>
      <c r="K35" s="153">
        <v>0</v>
      </c>
      <c r="L35" s="135"/>
      <c r="M35" s="135"/>
      <c r="N35" s="135"/>
      <c r="O35" s="82"/>
    </row>
    <row r="36" spans="1:15" x14ac:dyDescent="0.3">
      <c r="A36" s="81"/>
      <c r="B36" s="64"/>
      <c r="C36" s="52" t="s">
        <v>36</v>
      </c>
      <c r="D36" s="59">
        <v>0.15</v>
      </c>
      <c r="E36" s="37" t="s">
        <v>33</v>
      </c>
      <c r="F36" s="153">
        <f>ROUND((SUM(BF101:BF102)+SUM(BF120:BF203)), 2)</f>
        <v>0</v>
      </c>
      <c r="G36" s="135"/>
      <c r="H36" s="135"/>
      <c r="I36" s="64"/>
      <c r="J36" s="64"/>
      <c r="K36" s="153">
        <v>0</v>
      </c>
      <c r="L36" s="135"/>
      <c r="M36" s="135"/>
      <c r="N36" s="135"/>
      <c r="O36" s="82"/>
    </row>
    <row r="37" spans="1:15" x14ac:dyDescent="0.3">
      <c r="A37" s="81"/>
      <c r="B37" s="64"/>
      <c r="C37" s="52" t="s">
        <v>37</v>
      </c>
      <c r="D37" s="59">
        <v>0</v>
      </c>
      <c r="E37" s="37" t="s">
        <v>33</v>
      </c>
      <c r="F37" s="153">
        <f>ROUND((SUM(BG101:BG102)+SUM(BG120:BG203)), 2)</f>
        <v>0</v>
      </c>
      <c r="G37" s="135"/>
      <c r="H37" s="135"/>
      <c r="I37" s="64"/>
      <c r="J37" s="64"/>
      <c r="K37" s="153">
        <v>0</v>
      </c>
      <c r="L37" s="135"/>
      <c r="M37" s="135"/>
      <c r="N37" s="135"/>
      <c r="O37" s="82"/>
    </row>
    <row r="38" spans="1:15" x14ac:dyDescent="0.3">
      <c r="A38" s="81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82"/>
    </row>
    <row r="39" spans="1:15" ht="18" x14ac:dyDescent="0.3">
      <c r="A39" s="83"/>
      <c r="B39" s="38" t="s">
        <v>38</v>
      </c>
      <c r="C39" s="29"/>
      <c r="D39" s="29"/>
      <c r="E39" s="39" t="s">
        <v>39</v>
      </c>
      <c r="F39" s="40" t="s">
        <v>40</v>
      </c>
      <c r="G39" s="29"/>
      <c r="H39" s="29"/>
      <c r="I39" s="29"/>
      <c r="J39" s="151">
        <f>SUM(K31:K37)</f>
        <v>0</v>
      </c>
      <c r="K39" s="151"/>
      <c r="L39" s="151"/>
      <c r="M39" s="151"/>
      <c r="N39" s="152"/>
      <c r="O39" s="84"/>
    </row>
    <row r="40" spans="1:15" x14ac:dyDescent="0.3">
      <c r="A40" s="81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82"/>
    </row>
    <row r="41" spans="1:15" x14ac:dyDescent="0.3">
      <c r="A41" s="85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7"/>
    </row>
    <row r="42" spans="1:15" x14ac:dyDescent="0.3">
      <c r="A42" s="79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80"/>
    </row>
    <row r="43" spans="1:15" x14ac:dyDescent="0.3">
      <c r="A43" s="79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80"/>
    </row>
    <row r="44" spans="1:15" x14ac:dyDescent="0.3">
      <c r="A44" s="79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80"/>
    </row>
    <row r="45" spans="1:15" x14ac:dyDescent="0.3">
      <c r="A45" s="79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80"/>
    </row>
    <row r="46" spans="1:15" x14ac:dyDescent="0.3">
      <c r="A46" s="79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80"/>
    </row>
    <row r="47" spans="1:15" x14ac:dyDescent="0.3">
      <c r="A47" s="79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80"/>
    </row>
    <row r="48" spans="1:15" x14ac:dyDescent="0.3">
      <c r="A48" s="79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80"/>
    </row>
    <row r="49" spans="1:15" x14ac:dyDescent="0.3">
      <c r="A49" s="79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80"/>
    </row>
    <row r="50" spans="1:15" x14ac:dyDescent="0.3">
      <c r="A50" s="79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80"/>
    </row>
    <row r="51" spans="1:15" ht="15" x14ac:dyDescent="0.3">
      <c r="A51" s="81"/>
      <c r="B51" s="14" t="s">
        <v>41</v>
      </c>
      <c r="C51" s="15"/>
      <c r="D51" s="15"/>
      <c r="E51" s="15"/>
      <c r="F51" s="16"/>
      <c r="G51" s="64"/>
      <c r="H51" s="14" t="s">
        <v>42</v>
      </c>
      <c r="I51" s="15"/>
      <c r="J51" s="15"/>
      <c r="K51" s="15"/>
      <c r="L51" s="15"/>
      <c r="M51" s="15"/>
      <c r="N51" s="16"/>
      <c r="O51" s="82"/>
    </row>
    <row r="52" spans="1:15" x14ac:dyDescent="0.3">
      <c r="A52" s="79"/>
      <c r="B52" s="17"/>
      <c r="C52" s="54"/>
      <c r="D52" s="54"/>
      <c r="E52" s="54"/>
      <c r="F52" s="18"/>
      <c r="G52" s="54"/>
      <c r="H52" s="17"/>
      <c r="I52" s="54"/>
      <c r="J52" s="54"/>
      <c r="K52" s="54"/>
      <c r="L52" s="54"/>
      <c r="M52" s="54"/>
      <c r="N52" s="18"/>
      <c r="O52" s="80"/>
    </row>
    <row r="53" spans="1:15" x14ac:dyDescent="0.3">
      <c r="A53" s="79"/>
      <c r="B53" s="17"/>
      <c r="C53" s="54"/>
      <c r="D53" s="54"/>
      <c r="E53" s="54"/>
      <c r="F53" s="18"/>
      <c r="G53" s="54"/>
      <c r="H53" s="17"/>
      <c r="I53" s="54"/>
      <c r="J53" s="54"/>
      <c r="K53" s="54"/>
      <c r="L53" s="54"/>
      <c r="M53" s="54"/>
      <c r="N53" s="18"/>
      <c r="O53" s="80"/>
    </row>
    <row r="54" spans="1:15" x14ac:dyDescent="0.3">
      <c r="A54" s="79"/>
      <c r="B54" s="17"/>
      <c r="C54" s="54"/>
      <c r="D54" s="54"/>
      <c r="E54" s="54"/>
      <c r="F54" s="18"/>
      <c r="G54" s="54"/>
      <c r="H54" s="17"/>
      <c r="I54" s="54"/>
      <c r="J54" s="54"/>
      <c r="K54" s="54"/>
      <c r="L54" s="54"/>
      <c r="M54" s="54"/>
      <c r="N54" s="18"/>
      <c r="O54" s="80"/>
    </row>
    <row r="55" spans="1:15" x14ac:dyDescent="0.3">
      <c r="A55" s="79"/>
      <c r="B55" s="17"/>
      <c r="C55" s="54"/>
      <c r="D55" s="54"/>
      <c r="E55" s="54"/>
      <c r="F55" s="18"/>
      <c r="G55" s="54"/>
      <c r="H55" s="17"/>
      <c r="I55" s="54"/>
      <c r="J55" s="54"/>
      <c r="K55" s="54"/>
      <c r="L55" s="54"/>
      <c r="M55" s="54"/>
      <c r="N55" s="18"/>
      <c r="O55" s="80"/>
    </row>
    <row r="56" spans="1:15" x14ac:dyDescent="0.3">
      <c r="A56" s="79"/>
      <c r="B56" s="17"/>
      <c r="C56" s="54"/>
      <c r="D56" s="54"/>
      <c r="E56" s="54"/>
      <c r="F56" s="18"/>
      <c r="G56" s="54"/>
      <c r="H56" s="17"/>
      <c r="I56" s="54"/>
      <c r="J56" s="54"/>
      <c r="K56" s="54"/>
      <c r="L56" s="54"/>
      <c r="M56" s="54"/>
      <c r="N56" s="18"/>
      <c r="O56" s="80"/>
    </row>
    <row r="57" spans="1:15" x14ac:dyDescent="0.3">
      <c r="A57" s="79"/>
      <c r="B57" s="17"/>
      <c r="C57" s="54"/>
      <c r="D57" s="54"/>
      <c r="E57" s="54"/>
      <c r="F57" s="18"/>
      <c r="G57" s="54"/>
      <c r="H57" s="17"/>
      <c r="I57" s="54"/>
      <c r="J57" s="54"/>
      <c r="K57" s="54"/>
      <c r="L57" s="54"/>
      <c r="M57" s="54"/>
      <c r="N57" s="18"/>
      <c r="O57" s="80"/>
    </row>
    <row r="58" spans="1:15" x14ac:dyDescent="0.3">
      <c r="A58" s="79"/>
      <c r="B58" s="17"/>
      <c r="C58" s="54"/>
      <c r="D58" s="54"/>
      <c r="E58" s="54"/>
      <c r="F58" s="18"/>
      <c r="G58" s="54"/>
      <c r="H58" s="17"/>
      <c r="I58" s="54"/>
      <c r="J58" s="54"/>
      <c r="K58" s="54"/>
      <c r="L58" s="54"/>
      <c r="M58" s="54"/>
      <c r="N58" s="18"/>
      <c r="O58" s="80"/>
    </row>
    <row r="59" spans="1:15" x14ac:dyDescent="0.3">
      <c r="A59" s="79"/>
      <c r="B59" s="17"/>
      <c r="C59" s="54"/>
      <c r="D59" s="54"/>
      <c r="E59" s="54"/>
      <c r="F59" s="18"/>
      <c r="G59" s="54"/>
      <c r="H59" s="17"/>
      <c r="I59" s="54"/>
      <c r="J59" s="54"/>
      <c r="K59" s="54"/>
      <c r="L59" s="54"/>
      <c r="M59" s="54"/>
      <c r="N59" s="18"/>
      <c r="O59" s="80"/>
    </row>
    <row r="60" spans="1:15" ht="15" x14ac:dyDescent="0.3">
      <c r="A60" s="81"/>
      <c r="B60" s="19" t="s">
        <v>43</v>
      </c>
      <c r="C60" s="20"/>
      <c r="D60" s="20"/>
      <c r="E60" s="21" t="s">
        <v>44</v>
      </c>
      <c r="F60" s="22"/>
      <c r="G60" s="64"/>
      <c r="H60" s="19" t="s">
        <v>43</v>
      </c>
      <c r="I60" s="20"/>
      <c r="J60" s="20"/>
      <c r="K60" s="20"/>
      <c r="L60" s="21" t="s">
        <v>44</v>
      </c>
      <c r="M60" s="20"/>
      <c r="N60" s="22"/>
      <c r="O60" s="82"/>
    </row>
    <row r="61" spans="1:15" x14ac:dyDescent="0.3">
      <c r="A61" s="79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80"/>
    </row>
    <row r="62" spans="1:15" ht="15" x14ac:dyDescent="0.3">
      <c r="A62" s="81"/>
      <c r="B62" s="14" t="s">
        <v>45</v>
      </c>
      <c r="C62" s="15"/>
      <c r="D62" s="15"/>
      <c r="E62" s="15"/>
      <c r="F62" s="16"/>
      <c r="G62" s="64"/>
      <c r="H62" s="14" t="s">
        <v>46</v>
      </c>
      <c r="I62" s="15"/>
      <c r="J62" s="15"/>
      <c r="K62" s="15"/>
      <c r="L62" s="15"/>
      <c r="M62" s="15"/>
      <c r="N62" s="16"/>
      <c r="O62" s="82"/>
    </row>
    <row r="63" spans="1:15" x14ac:dyDescent="0.3">
      <c r="A63" s="79"/>
      <c r="B63" s="17"/>
      <c r="C63" s="54"/>
      <c r="D63" s="54"/>
      <c r="E63" s="54"/>
      <c r="F63" s="18"/>
      <c r="G63" s="54"/>
      <c r="H63" s="17"/>
      <c r="I63" s="54"/>
      <c r="J63" s="54"/>
      <c r="K63" s="54"/>
      <c r="L63" s="54"/>
      <c r="M63" s="54"/>
      <c r="N63" s="18"/>
      <c r="O63" s="80"/>
    </row>
    <row r="64" spans="1:15" x14ac:dyDescent="0.3">
      <c r="A64" s="79"/>
      <c r="B64" s="17"/>
      <c r="C64" s="54"/>
      <c r="D64" s="54"/>
      <c r="E64" s="54"/>
      <c r="F64" s="18"/>
      <c r="G64" s="54"/>
      <c r="H64" s="17"/>
      <c r="I64" s="54"/>
      <c r="J64" s="54"/>
      <c r="K64" s="54"/>
      <c r="L64" s="54"/>
      <c r="M64" s="54"/>
      <c r="N64" s="18"/>
      <c r="O64" s="80"/>
    </row>
    <row r="65" spans="1:15" x14ac:dyDescent="0.3">
      <c r="A65" s="79"/>
      <c r="B65" s="17"/>
      <c r="C65" s="54"/>
      <c r="D65" s="54"/>
      <c r="E65" s="54"/>
      <c r="F65" s="18"/>
      <c r="G65" s="54"/>
      <c r="H65" s="17"/>
      <c r="I65" s="54"/>
      <c r="J65" s="54"/>
      <c r="K65" s="54"/>
      <c r="L65" s="54"/>
      <c r="M65" s="54"/>
      <c r="N65" s="18"/>
      <c r="O65" s="80"/>
    </row>
    <row r="66" spans="1:15" x14ac:dyDescent="0.3">
      <c r="A66" s="79"/>
      <c r="B66" s="17"/>
      <c r="C66" s="54"/>
      <c r="D66" s="54"/>
      <c r="E66" s="54"/>
      <c r="F66" s="18"/>
      <c r="G66" s="54"/>
      <c r="H66" s="17"/>
      <c r="I66" s="54"/>
      <c r="J66" s="54"/>
      <c r="K66" s="54"/>
      <c r="L66" s="54"/>
      <c r="M66" s="54"/>
      <c r="N66" s="18"/>
      <c r="O66" s="80"/>
    </row>
    <row r="67" spans="1:15" x14ac:dyDescent="0.3">
      <c r="A67" s="79"/>
      <c r="B67" s="17"/>
      <c r="C67" s="54"/>
      <c r="D67" s="54"/>
      <c r="E67" s="54"/>
      <c r="F67" s="18"/>
      <c r="G67" s="54"/>
      <c r="H67" s="17"/>
      <c r="I67" s="54"/>
      <c r="J67" s="54"/>
      <c r="K67" s="54"/>
      <c r="L67" s="54"/>
      <c r="M67" s="54"/>
      <c r="N67" s="18"/>
      <c r="O67" s="80"/>
    </row>
    <row r="68" spans="1:15" x14ac:dyDescent="0.3">
      <c r="A68" s="79"/>
      <c r="B68" s="17"/>
      <c r="C68" s="54"/>
      <c r="D68" s="54"/>
      <c r="E68" s="54"/>
      <c r="F68" s="18"/>
      <c r="G68" s="54"/>
      <c r="H68" s="17"/>
      <c r="I68" s="54"/>
      <c r="J68" s="54"/>
      <c r="K68" s="54"/>
      <c r="L68" s="54"/>
      <c r="M68" s="54"/>
      <c r="N68" s="18"/>
      <c r="O68" s="80"/>
    </row>
    <row r="69" spans="1:15" x14ac:dyDescent="0.3">
      <c r="A69" s="79"/>
      <c r="B69" s="17"/>
      <c r="C69" s="54"/>
      <c r="D69" s="54"/>
      <c r="E69" s="54"/>
      <c r="F69" s="18"/>
      <c r="G69" s="54"/>
      <c r="H69" s="17"/>
      <c r="I69" s="54"/>
      <c r="J69" s="54"/>
      <c r="K69" s="54"/>
      <c r="L69" s="54"/>
      <c r="M69" s="54"/>
      <c r="N69" s="18"/>
      <c r="O69" s="80"/>
    </row>
    <row r="70" spans="1:15" x14ac:dyDescent="0.3">
      <c r="A70" s="79"/>
      <c r="B70" s="17"/>
      <c r="C70" s="54"/>
      <c r="D70" s="54"/>
      <c r="E70" s="54"/>
      <c r="F70" s="18"/>
      <c r="G70" s="54"/>
      <c r="H70" s="17"/>
      <c r="I70" s="54"/>
      <c r="J70" s="54"/>
      <c r="K70" s="54"/>
      <c r="L70" s="54"/>
      <c r="M70" s="54"/>
      <c r="N70" s="18"/>
      <c r="O70" s="80"/>
    </row>
    <row r="71" spans="1:15" ht="15" x14ac:dyDescent="0.3">
      <c r="A71" s="81"/>
      <c r="B71" s="19" t="s">
        <v>43</v>
      </c>
      <c r="C71" s="20"/>
      <c r="D71" s="20"/>
      <c r="E71" s="21" t="s">
        <v>44</v>
      </c>
      <c r="F71" s="22"/>
      <c r="G71" s="64"/>
      <c r="H71" s="19" t="s">
        <v>43</v>
      </c>
      <c r="I71" s="20"/>
      <c r="J71" s="20"/>
      <c r="K71" s="20"/>
      <c r="L71" s="21" t="s">
        <v>44</v>
      </c>
      <c r="M71" s="20"/>
      <c r="N71" s="22"/>
      <c r="O71" s="82"/>
    </row>
    <row r="72" spans="1:15" x14ac:dyDescent="0.3">
      <c r="A72" s="85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7"/>
    </row>
    <row r="73" spans="1:15" x14ac:dyDescent="0.3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</row>
    <row r="74" spans="1:15" x14ac:dyDescent="0.3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</row>
    <row r="75" spans="1:15" x14ac:dyDescent="0.3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</row>
    <row r="76" spans="1:15" x14ac:dyDescent="0.3">
      <c r="A76" s="174"/>
      <c r="B76" s="175"/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6"/>
    </row>
    <row r="77" spans="1:15" ht="21" x14ac:dyDescent="0.3">
      <c r="A77" s="145" t="s">
        <v>62</v>
      </c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146"/>
    </row>
    <row r="78" spans="1:15" x14ac:dyDescent="0.3">
      <c r="A78" s="81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82"/>
    </row>
    <row r="79" spans="1:15" ht="15" x14ac:dyDescent="0.3">
      <c r="A79" s="177" t="s">
        <v>6</v>
      </c>
      <c r="B79" s="64"/>
      <c r="C79" s="64"/>
      <c r="D79" s="136" t="str">
        <f>D7</f>
        <v>Odolov - výrobní hala objekt 008</v>
      </c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82"/>
    </row>
    <row r="80" spans="1:15" ht="18" x14ac:dyDescent="0.3">
      <c r="A80" s="178" t="s">
        <v>58</v>
      </c>
      <c r="B80" s="64"/>
      <c r="C80" s="64"/>
      <c r="D80" s="97" t="str">
        <f>D8</f>
        <v>92017 - Zdravotně technické instalace</v>
      </c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82"/>
    </row>
    <row r="81" spans="1:15" x14ac:dyDescent="0.3">
      <c r="A81" s="81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82"/>
    </row>
    <row r="82" spans="1:15" ht="15" x14ac:dyDescent="0.3">
      <c r="A82" s="177" t="s">
        <v>12</v>
      </c>
      <c r="B82" s="64"/>
      <c r="C82" s="64"/>
      <c r="D82" s="61" t="str">
        <f>D10</f>
        <v>Odolov</v>
      </c>
      <c r="E82" s="64"/>
      <c r="F82" s="64"/>
      <c r="G82" s="64"/>
      <c r="H82" s="64"/>
      <c r="I82" s="65" t="s">
        <v>14</v>
      </c>
      <c r="J82" s="64"/>
      <c r="K82" s="138" t="str">
        <f>IF(M10="","",M10)</f>
        <v/>
      </c>
      <c r="L82" s="138"/>
      <c r="M82" s="138"/>
      <c r="N82" s="138"/>
      <c r="O82" s="82"/>
    </row>
    <row r="83" spans="1:15" x14ac:dyDescent="0.3">
      <c r="A83" s="81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82"/>
    </row>
    <row r="84" spans="1:15" ht="15" x14ac:dyDescent="0.3">
      <c r="A84" s="177" t="s">
        <v>17</v>
      </c>
      <c r="B84" s="64"/>
      <c r="C84" s="64"/>
      <c r="D84" s="61">
        <f>C13</f>
        <v>0</v>
      </c>
      <c r="E84" s="64"/>
      <c r="F84" s="64"/>
      <c r="G84" s="64"/>
      <c r="H84" s="64"/>
      <c r="I84" s="65" t="s">
        <v>22</v>
      </c>
      <c r="J84" s="64"/>
      <c r="K84" s="108" t="str">
        <f>C19</f>
        <v>PipeTech Project s.r.o.</v>
      </c>
      <c r="L84" s="108"/>
      <c r="M84" s="108"/>
      <c r="N84" s="108"/>
      <c r="O84" s="179"/>
    </row>
    <row r="85" spans="1:15" ht="15" x14ac:dyDescent="0.3">
      <c r="A85" s="177" t="s">
        <v>21</v>
      </c>
      <c r="B85" s="64"/>
      <c r="C85" s="64"/>
      <c r="D85" s="61" t="str">
        <f>IF(C16="","",C16)</f>
        <v/>
      </c>
      <c r="E85" s="64"/>
      <c r="F85" s="64"/>
      <c r="G85" s="64"/>
      <c r="H85" s="64"/>
      <c r="I85" s="65" t="s">
        <v>26</v>
      </c>
      <c r="J85" s="64"/>
      <c r="K85" s="108">
        <f>C22</f>
        <v>0</v>
      </c>
      <c r="L85" s="108"/>
      <c r="M85" s="108"/>
      <c r="N85" s="108"/>
      <c r="O85" s="179"/>
    </row>
    <row r="86" spans="1:15" x14ac:dyDescent="0.3">
      <c r="A86" s="81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82"/>
    </row>
    <row r="87" spans="1:15" ht="15" x14ac:dyDescent="0.3">
      <c r="A87" s="180" t="s">
        <v>63</v>
      </c>
      <c r="B87" s="150"/>
      <c r="C87" s="150"/>
      <c r="D87" s="150"/>
      <c r="E87" s="150"/>
      <c r="F87" s="68"/>
      <c r="G87" s="68"/>
      <c r="H87" s="68"/>
      <c r="I87" s="68"/>
      <c r="J87" s="68"/>
      <c r="K87" s="68"/>
      <c r="L87" s="149" t="s">
        <v>64</v>
      </c>
      <c r="M87" s="150"/>
      <c r="N87" s="150"/>
      <c r="O87" s="181"/>
    </row>
    <row r="88" spans="1:15" x14ac:dyDescent="0.3">
      <c r="A88" s="81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82"/>
    </row>
    <row r="89" spans="1:15" ht="18" x14ac:dyDescent="0.3">
      <c r="A89" s="182" t="s">
        <v>65</v>
      </c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115">
        <f>L120</f>
        <v>0</v>
      </c>
      <c r="M89" s="143"/>
      <c r="N89" s="143"/>
      <c r="O89" s="183"/>
    </row>
    <row r="90" spans="1:15" ht="18" x14ac:dyDescent="0.3">
      <c r="A90" s="184"/>
      <c r="B90" s="41" t="s">
        <v>66</v>
      </c>
      <c r="C90" s="67"/>
      <c r="D90" s="67"/>
      <c r="E90" s="67"/>
      <c r="F90" s="67"/>
      <c r="G90" s="67"/>
      <c r="H90" s="67"/>
      <c r="I90" s="67"/>
      <c r="J90" s="67"/>
      <c r="K90" s="67"/>
      <c r="L90" s="141">
        <f>L121</f>
        <v>0</v>
      </c>
      <c r="M90" s="142"/>
      <c r="N90" s="142"/>
      <c r="O90" s="185"/>
    </row>
    <row r="91" spans="1:15" ht="15" x14ac:dyDescent="0.3">
      <c r="A91" s="186"/>
      <c r="B91" s="42" t="s">
        <v>67</v>
      </c>
      <c r="C91" s="63"/>
      <c r="D91" s="63"/>
      <c r="E91" s="63"/>
      <c r="F91" s="63"/>
      <c r="G91" s="63"/>
      <c r="H91" s="63"/>
      <c r="I91" s="63"/>
      <c r="J91" s="63"/>
      <c r="K91" s="63"/>
      <c r="L91" s="139">
        <f>L122</f>
        <v>0</v>
      </c>
      <c r="M91" s="140"/>
      <c r="N91" s="140"/>
      <c r="O91" s="187"/>
    </row>
    <row r="92" spans="1:15" ht="15" x14ac:dyDescent="0.3">
      <c r="A92" s="186"/>
      <c r="B92" s="42" t="s">
        <v>68</v>
      </c>
      <c r="C92" s="63"/>
      <c r="D92" s="63"/>
      <c r="E92" s="63"/>
      <c r="F92" s="63"/>
      <c r="G92" s="63"/>
      <c r="H92" s="63"/>
      <c r="I92" s="63"/>
      <c r="J92" s="63"/>
      <c r="K92" s="63"/>
      <c r="L92" s="139">
        <f>L133</f>
        <v>0</v>
      </c>
      <c r="M92" s="140"/>
      <c r="N92" s="140"/>
      <c r="O92" s="187"/>
    </row>
    <row r="93" spans="1:15" ht="15" x14ac:dyDescent="0.3">
      <c r="A93" s="186"/>
      <c r="B93" s="42" t="s">
        <v>69</v>
      </c>
      <c r="C93" s="63"/>
      <c r="D93" s="63"/>
      <c r="E93" s="63"/>
      <c r="F93" s="63"/>
      <c r="G93" s="63"/>
      <c r="H93" s="63"/>
      <c r="I93" s="63"/>
      <c r="J93" s="63"/>
      <c r="K93" s="63"/>
      <c r="L93" s="139">
        <f>L135</f>
        <v>0</v>
      </c>
      <c r="M93" s="140"/>
      <c r="N93" s="140"/>
      <c r="O93" s="187"/>
    </row>
    <row r="94" spans="1:15" ht="18" x14ac:dyDescent="0.3">
      <c r="A94" s="184"/>
      <c r="B94" s="41" t="s">
        <v>70</v>
      </c>
      <c r="C94" s="67"/>
      <c r="D94" s="67"/>
      <c r="E94" s="67"/>
      <c r="F94" s="67"/>
      <c r="G94" s="67"/>
      <c r="H94" s="67"/>
      <c r="I94" s="67"/>
      <c r="J94" s="67"/>
      <c r="K94" s="67"/>
      <c r="L94" s="141">
        <f>L147</f>
        <v>0</v>
      </c>
      <c r="M94" s="142"/>
      <c r="N94" s="142"/>
      <c r="O94" s="185"/>
    </row>
    <row r="95" spans="1:15" ht="15" x14ac:dyDescent="0.3">
      <c r="A95" s="186"/>
      <c r="B95" s="42" t="s">
        <v>71</v>
      </c>
      <c r="C95" s="63"/>
      <c r="D95" s="63"/>
      <c r="E95" s="63"/>
      <c r="F95" s="63"/>
      <c r="G95" s="63"/>
      <c r="H95" s="63"/>
      <c r="I95" s="63"/>
      <c r="J95" s="63"/>
      <c r="K95" s="63"/>
      <c r="L95" s="139">
        <f>L148</f>
        <v>0</v>
      </c>
      <c r="M95" s="140"/>
      <c r="N95" s="140"/>
      <c r="O95" s="187"/>
    </row>
    <row r="96" spans="1:15" ht="15" x14ac:dyDescent="0.3">
      <c r="A96" s="186"/>
      <c r="B96" s="42" t="s">
        <v>72</v>
      </c>
      <c r="C96" s="63"/>
      <c r="D96" s="63"/>
      <c r="E96" s="63"/>
      <c r="F96" s="63"/>
      <c r="G96" s="63"/>
      <c r="H96" s="63"/>
      <c r="I96" s="63"/>
      <c r="J96" s="63"/>
      <c r="K96" s="63"/>
      <c r="L96" s="139">
        <f>L164</f>
        <v>0</v>
      </c>
      <c r="M96" s="140"/>
      <c r="N96" s="140"/>
      <c r="O96" s="187"/>
    </row>
    <row r="97" spans="1:15" ht="15" x14ac:dyDescent="0.3">
      <c r="A97" s="186"/>
      <c r="B97" s="42" t="s">
        <v>73</v>
      </c>
      <c r="C97" s="63"/>
      <c r="D97" s="63"/>
      <c r="E97" s="63"/>
      <c r="F97" s="63"/>
      <c r="G97" s="63"/>
      <c r="H97" s="63"/>
      <c r="I97" s="63"/>
      <c r="J97" s="63"/>
      <c r="K97" s="63"/>
      <c r="L97" s="139">
        <f>L187</f>
        <v>0</v>
      </c>
      <c r="M97" s="140"/>
      <c r="N97" s="140"/>
      <c r="O97" s="187"/>
    </row>
    <row r="98" spans="1:15" ht="18" x14ac:dyDescent="0.3">
      <c r="A98" s="184"/>
      <c r="B98" s="41" t="s">
        <v>74</v>
      </c>
      <c r="C98" s="67"/>
      <c r="D98" s="67"/>
      <c r="E98" s="67"/>
      <c r="F98" s="67"/>
      <c r="G98" s="67"/>
      <c r="H98" s="67"/>
      <c r="I98" s="67"/>
      <c r="J98" s="67"/>
      <c r="K98" s="67"/>
      <c r="L98" s="141">
        <f>L200</f>
        <v>0</v>
      </c>
      <c r="M98" s="142"/>
      <c r="N98" s="142"/>
      <c r="O98" s="185"/>
    </row>
    <row r="99" spans="1:15" ht="15" x14ac:dyDescent="0.3">
      <c r="A99" s="186"/>
      <c r="B99" s="42" t="s">
        <v>75</v>
      </c>
      <c r="C99" s="63"/>
      <c r="D99" s="63"/>
      <c r="E99" s="63"/>
      <c r="F99" s="63"/>
      <c r="G99" s="63"/>
      <c r="H99" s="63"/>
      <c r="I99" s="63"/>
      <c r="J99" s="63"/>
      <c r="K99" s="63"/>
      <c r="L99" s="139">
        <f>L201</f>
        <v>0</v>
      </c>
      <c r="M99" s="140"/>
      <c r="N99" s="140"/>
      <c r="O99" s="187"/>
    </row>
    <row r="100" spans="1:15" x14ac:dyDescent="0.3">
      <c r="A100" s="81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82"/>
    </row>
    <row r="101" spans="1:15" ht="18" x14ac:dyDescent="0.3">
      <c r="A101" s="182" t="s">
        <v>76</v>
      </c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143">
        <v>0</v>
      </c>
      <c r="M101" s="144"/>
      <c r="N101" s="144"/>
      <c r="O101" s="188"/>
    </row>
    <row r="102" spans="1:15" x14ac:dyDescent="0.3">
      <c r="A102" s="81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82"/>
    </row>
    <row r="103" spans="1:15" ht="18" x14ac:dyDescent="0.3">
      <c r="A103" s="189" t="s">
        <v>55</v>
      </c>
      <c r="B103" s="68"/>
      <c r="C103" s="68"/>
      <c r="D103" s="68"/>
      <c r="E103" s="68"/>
      <c r="F103" s="68"/>
      <c r="G103" s="68"/>
      <c r="H103" s="68"/>
      <c r="I103" s="68"/>
      <c r="J103" s="88">
        <f>ROUND(SUM(L89+L101),2)</f>
        <v>0</v>
      </c>
      <c r="K103" s="88"/>
      <c r="L103" s="88"/>
      <c r="M103" s="88"/>
      <c r="N103" s="88"/>
      <c r="O103" s="167"/>
    </row>
    <row r="104" spans="1:15" x14ac:dyDescent="0.3">
      <c r="A104" s="85"/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7"/>
    </row>
    <row r="105" spans="1:15" x14ac:dyDescent="0.3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</row>
    <row r="106" spans="1:15" x14ac:dyDescent="0.3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</row>
    <row r="107" spans="1:15" x14ac:dyDescent="0.3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</row>
    <row r="108" spans="1:15" x14ac:dyDescent="0.3">
      <c r="A108" s="155"/>
      <c r="B108" s="156"/>
      <c r="C108" s="156"/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  <c r="O108" s="157"/>
    </row>
    <row r="109" spans="1:15" ht="21" x14ac:dyDescent="0.3">
      <c r="A109" s="145" t="s">
        <v>77</v>
      </c>
      <c r="B109" s="135"/>
      <c r="C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90"/>
    </row>
    <row r="110" spans="1:15" x14ac:dyDescent="0.3">
      <c r="A110" s="81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82"/>
    </row>
    <row r="111" spans="1:15" ht="15" x14ac:dyDescent="0.3">
      <c r="A111" s="177" t="s">
        <v>6</v>
      </c>
      <c r="B111" s="64"/>
      <c r="C111" s="64"/>
      <c r="D111" s="136" t="str">
        <f>D7</f>
        <v>Odolov - výrobní hala objekt 008</v>
      </c>
      <c r="E111" s="137"/>
      <c r="F111" s="137"/>
      <c r="G111" s="137"/>
      <c r="H111" s="137"/>
      <c r="I111" s="137"/>
      <c r="J111" s="137"/>
      <c r="K111" s="137"/>
      <c r="L111" s="137"/>
      <c r="M111" s="137"/>
      <c r="N111" s="137"/>
      <c r="O111" s="82"/>
    </row>
    <row r="112" spans="1:15" ht="18" x14ac:dyDescent="0.3">
      <c r="A112" s="178" t="s">
        <v>58</v>
      </c>
      <c r="B112" s="64"/>
      <c r="C112" s="64"/>
      <c r="D112" s="97" t="str">
        <f>D8</f>
        <v>92017 - Zdravotně technické instalace</v>
      </c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82"/>
    </row>
    <row r="113" spans="1:15" x14ac:dyDescent="0.3">
      <c r="A113" s="81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82"/>
    </row>
    <row r="114" spans="1:15" ht="15" x14ac:dyDescent="0.3">
      <c r="A114" s="177" t="s">
        <v>12</v>
      </c>
      <c r="B114" s="64"/>
      <c r="C114" s="64"/>
      <c r="D114" s="61" t="str">
        <f>D10</f>
        <v>Odolov</v>
      </c>
      <c r="E114" s="64"/>
      <c r="F114" s="64"/>
      <c r="G114" s="64"/>
      <c r="H114" s="64"/>
      <c r="I114" s="65" t="s">
        <v>14</v>
      </c>
      <c r="J114" s="64"/>
      <c r="K114" s="138" t="str">
        <f>IF(M10="","",M10)</f>
        <v/>
      </c>
      <c r="L114" s="138"/>
      <c r="M114" s="138"/>
      <c r="N114" s="138"/>
      <c r="O114" s="82"/>
    </row>
    <row r="115" spans="1:15" x14ac:dyDescent="0.3">
      <c r="A115" s="81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82"/>
    </row>
    <row r="116" spans="1:15" ht="15" x14ac:dyDescent="0.3">
      <c r="A116" s="177" t="s">
        <v>17</v>
      </c>
      <c r="B116" s="64"/>
      <c r="C116" s="64"/>
      <c r="D116" s="61">
        <f>C13</f>
        <v>0</v>
      </c>
      <c r="E116" s="64"/>
      <c r="F116" s="64"/>
      <c r="G116" s="64"/>
      <c r="H116" s="64"/>
      <c r="I116" s="65" t="s">
        <v>22</v>
      </c>
      <c r="J116" s="64"/>
      <c r="K116" s="108" t="str">
        <f>C19</f>
        <v>PipeTech Project s.r.o.</v>
      </c>
      <c r="L116" s="108"/>
      <c r="M116" s="108"/>
      <c r="N116" s="108"/>
      <c r="O116" s="179"/>
    </row>
    <row r="117" spans="1:15" ht="15" x14ac:dyDescent="0.3">
      <c r="A117" s="177" t="s">
        <v>21</v>
      </c>
      <c r="B117" s="64"/>
      <c r="C117" s="64"/>
      <c r="D117" s="61" t="str">
        <f>IF(C16="","",C16)</f>
        <v/>
      </c>
      <c r="E117" s="64"/>
      <c r="F117" s="64"/>
      <c r="G117" s="64"/>
      <c r="H117" s="64"/>
      <c r="I117" s="65" t="s">
        <v>26</v>
      </c>
      <c r="J117" s="64"/>
      <c r="K117" s="108">
        <f>C22</f>
        <v>0</v>
      </c>
      <c r="L117" s="108"/>
      <c r="M117" s="108"/>
      <c r="N117" s="108"/>
      <c r="O117" s="179"/>
    </row>
    <row r="118" spans="1:15" x14ac:dyDescent="0.3">
      <c r="A118" s="81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82"/>
    </row>
    <row r="119" spans="1:15" ht="15" x14ac:dyDescent="0.3">
      <c r="A119" s="191" t="s">
        <v>78</v>
      </c>
      <c r="B119" s="62" t="s">
        <v>79</v>
      </c>
      <c r="C119" s="62" t="s">
        <v>48</v>
      </c>
      <c r="D119" s="129" t="s">
        <v>80</v>
      </c>
      <c r="E119" s="129"/>
      <c r="F119" s="129"/>
      <c r="G119" s="129"/>
      <c r="H119" s="62" t="s">
        <v>81</v>
      </c>
      <c r="I119" s="62" t="s">
        <v>82</v>
      </c>
      <c r="J119" s="130" t="s">
        <v>83</v>
      </c>
      <c r="K119" s="130"/>
      <c r="L119" s="129" t="s">
        <v>64</v>
      </c>
      <c r="M119" s="129"/>
      <c r="N119" s="129"/>
      <c r="O119" s="192"/>
    </row>
    <row r="120" spans="1:15" ht="18" x14ac:dyDescent="0.35">
      <c r="A120" s="193" t="s">
        <v>60</v>
      </c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131">
        <f>L121+L147+L200</f>
        <v>0</v>
      </c>
      <c r="M120" s="132"/>
      <c r="N120" s="132"/>
      <c r="O120" s="194"/>
    </row>
    <row r="121" spans="1:15" s="70" customFormat="1" ht="18" x14ac:dyDescent="0.35">
      <c r="A121" s="195"/>
      <c r="B121" s="69" t="s">
        <v>66</v>
      </c>
      <c r="C121" s="69"/>
      <c r="D121" s="69"/>
      <c r="E121" s="69"/>
      <c r="F121" s="69"/>
      <c r="G121" s="69"/>
      <c r="H121" s="69"/>
      <c r="I121" s="69"/>
      <c r="J121" s="69"/>
      <c r="K121" s="69"/>
      <c r="L121" s="133">
        <f>L122+L133+L135</f>
        <v>0</v>
      </c>
      <c r="M121" s="134"/>
      <c r="N121" s="134"/>
      <c r="O121" s="196"/>
    </row>
    <row r="122" spans="1:15" s="75" customFormat="1" ht="15" x14ac:dyDescent="0.3">
      <c r="A122" s="197"/>
      <c r="B122" s="71" t="s">
        <v>67</v>
      </c>
      <c r="C122" s="71"/>
      <c r="D122" s="71"/>
      <c r="E122" s="71"/>
      <c r="F122" s="71"/>
      <c r="G122" s="71"/>
      <c r="H122" s="71"/>
      <c r="I122" s="71"/>
      <c r="J122" s="71"/>
      <c r="K122" s="71"/>
      <c r="L122" s="127">
        <f>SUM(L123:O132)</f>
        <v>0</v>
      </c>
      <c r="M122" s="128"/>
      <c r="N122" s="128"/>
      <c r="O122" s="198"/>
    </row>
    <row r="123" spans="1:15" ht="27" x14ac:dyDescent="0.3">
      <c r="A123" s="199" t="s">
        <v>11</v>
      </c>
      <c r="B123" s="43" t="s">
        <v>84</v>
      </c>
      <c r="C123" s="44" t="s">
        <v>85</v>
      </c>
      <c r="D123" s="118" t="s">
        <v>86</v>
      </c>
      <c r="E123" s="118"/>
      <c r="F123" s="118"/>
      <c r="G123" s="118"/>
      <c r="H123" s="45" t="s">
        <v>87</v>
      </c>
      <c r="I123" s="46">
        <v>8.1</v>
      </c>
      <c r="J123" s="119"/>
      <c r="K123" s="119"/>
      <c r="L123" s="119">
        <f>J123*I123</f>
        <v>0</v>
      </c>
      <c r="M123" s="119"/>
      <c r="N123" s="119"/>
      <c r="O123" s="200"/>
    </row>
    <row r="124" spans="1:15" ht="27" x14ac:dyDescent="0.3">
      <c r="A124" s="199" t="s">
        <v>56</v>
      </c>
      <c r="B124" s="43" t="s">
        <v>84</v>
      </c>
      <c r="C124" s="44" t="s">
        <v>89</v>
      </c>
      <c r="D124" s="118" t="s">
        <v>90</v>
      </c>
      <c r="E124" s="118"/>
      <c r="F124" s="118"/>
      <c r="G124" s="118"/>
      <c r="H124" s="45" t="s">
        <v>87</v>
      </c>
      <c r="I124" s="46">
        <v>8.1</v>
      </c>
      <c r="J124" s="119"/>
      <c r="K124" s="119"/>
      <c r="L124" s="119">
        <f t="shared" ref="L124:L186" si="0">J124*I124</f>
        <v>0</v>
      </c>
      <c r="M124" s="119"/>
      <c r="N124" s="119"/>
      <c r="O124" s="200"/>
    </row>
    <row r="125" spans="1:15" ht="27" x14ac:dyDescent="0.3">
      <c r="A125" s="199" t="s">
        <v>91</v>
      </c>
      <c r="B125" s="43" t="s">
        <v>84</v>
      </c>
      <c r="C125" s="44" t="s">
        <v>92</v>
      </c>
      <c r="D125" s="118" t="s">
        <v>93</v>
      </c>
      <c r="E125" s="118"/>
      <c r="F125" s="118"/>
      <c r="G125" s="118"/>
      <c r="H125" s="45" t="s">
        <v>94</v>
      </c>
      <c r="I125" s="46">
        <v>13.05</v>
      </c>
      <c r="J125" s="119"/>
      <c r="K125" s="119"/>
      <c r="L125" s="119">
        <f t="shared" si="0"/>
        <v>0</v>
      </c>
      <c r="M125" s="119"/>
      <c r="N125" s="119"/>
      <c r="O125" s="200"/>
    </row>
    <row r="126" spans="1:15" ht="27" x14ac:dyDescent="0.3">
      <c r="A126" s="199" t="s">
        <v>88</v>
      </c>
      <c r="B126" s="43" t="s">
        <v>84</v>
      </c>
      <c r="C126" s="44" t="s">
        <v>95</v>
      </c>
      <c r="D126" s="118" t="s">
        <v>96</v>
      </c>
      <c r="E126" s="118"/>
      <c r="F126" s="118"/>
      <c r="G126" s="118"/>
      <c r="H126" s="45" t="s">
        <v>94</v>
      </c>
      <c r="I126" s="46">
        <v>13.05</v>
      </c>
      <c r="J126" s="119"/>
      <c r="K126" s="119"/>
      <c r="L126" s="119">
        <f t="shared" si="0"/>
        <v>0</v>
      </c>
      <c r="M126" s="119"/>
      <c r="N126" s="119"/>
      <c r="O126" s="200"/>
    </row>
    <row r="127" spans="1:15" ht="27" x14ac:dyDescent="0.3">
      <c r="A127" s="199" t="s">
        <v>97</v>
      </c>
      <c r="B127" s="43" t="s">
        <v>84</v>
      </c>
      <c r="C127" s="44" t="s">
        <v>98</v>
      </c>
      <c r="D127" s="118" t="s">
        <v>99</v>
      </c>
      <c r="E127" s="118"/>
      <c r="F127" s="118"/>
      <c r="G127" s="118"/>
      <c r="H127" s="45" t="s">
        <v>87</v>
      </c>
      <c r="I127" s="46">
        <v>2.7</v>
      </c>
      <c r="J127" s="119"/>
      <c r="K127" s="119"/>
      <c r="L127" s="119">
        <f t="shared" si="0"/>
        <v>0</v>
      </c>
      <c r="M127" s="119"/>
      <c r="N127" s="119"/>
      <c r="O127" s="200"/>
    </row>
    <row r="128" spans="1:15" ht="27" x14ac:dyDescent="0.3">
      <c r="A128" s="199" t="s">
        <v>100</v>
      </c>
      <c r="B128" s="43" t="s">
        <v>84</v>
      </c>
      <c r="C128" s="44" t="s">
        <v>101</v>
      </c>
      <c r="D128" s="118" t="s">
        <v>102</v>
      </c>
      <c r="E128" s="118"/>
      <c r="F128" s="118"/>
      <c r="G128" s="118"/>
      <c r="H128" s="45" t="s">
        <v>87</v>
      </c>
      <c r="I128" s="46">
        <v>2.7</v>
      </c>
      <c r="J128" s="119"/>
      <c r="K128" s="119"/>
      <c r="L128" s="119">
        <f t="shared" si="0"/>
        <v>0</v>
      </c>
      <c r="M128" s="119"/>
      <c r="N128" s="119"/>
      <c r="O128" s="200"/>
    </row>
    <row r="129" spans="1:15" ht="27" x14ac:dyDescent="0.3">
      <c r="A129" s="199" t="s">
        <v>103</v>
      </c>
      <c r="B129" s="43" t="s">
        <v>84</v>
      </c>
      <c r="C129" s="44" t="s">
        <v>104</v>
      </c>
      <c r="D129" s="118" t="s">
        <v>105</v>
      </c>
      <c r="E129" s="118"/>
      <c r="F129" s="118"/>
      <c r="G129" s="118"/>
      <c r="H129" s="45" t="s">
        <v>106</v>
      </c>
      <c r="I129" s="46">
        <v>5.4</v>
      </c>
      <c r="J129" s="119"/>
      <c r="K129" s="119"/>
      <c r="L129" s="119">
        <f t="shared" si="0"/>
        <v>0</v>
      </c>
      <c r="M129" s="119"/>
      <c r="N129" s="119"/>
      <c r="O129" s="200"/>
    </row>
    <row r="130" spans="1:15" ht="27" x14ac:dyDescent="0.3">
      <c r="A130" s="199" t="s">
        <v>107</v>
      </c>
      <c r="B130" s="43" t="s">
        <v>84</v>
      </c>
      <c r="C130" s="44" t="s">
        <v>108</v>
      </c>
      <c r="D130" s="118" t="s">
        <v>109</v>
      </c>
      <c r="E130" s="118"/>
      <c r="F130" s="118"/>
      <c r="G130" s="118"/>
      <c r="H130" s="45" t="s">
        <v>87</v>
      </c>
      <c r="I130" s="46">
        <v>5.4</v>
      </c>
      <c r="J130" s="119"/>
      <c r="K130" s="119"/>
      <c r="L130" s="119">
        <f t="shared" si="0"/>
        <v>0</v>
      </c>
      <c r="M130" s="119"/>
      <c r="N130" s="119"/>
      <c r="O130" s="200"/>
    </row>
    <row r="131" spans="1:15" ht="27" x14ac:dyDescent="0.3">
      <c r="A131" s="199" t="s">
        <v>110</v>
      </c>
      <c r="B131" s="43" t="s">
        <v>84</v>
      </c>
      <c r="C131" s="44" t="s">
        <v>111</v>
      </c>
      <c r="D131" s="118" t="s">
        <v>112</v>
      </c>
      <c r="E131" s="118"/>
      <c r="F131" s="118"/>
      <c r="G131" s="118"/>
      <c r="H131" s="45" t="s">
        <v>87</v>
      </c>
      <c r="I131" s="46">
        <v>2.0249999999999999</v>
      </c>
      <c r="J131" s="119"/>
      <c r="K131" s="119"/>
      <c r="L131" s="119">
        <f t="shared" si="0"/>
        <v>0</v>
      </c>
      <c r="M131" s="119"/>
      <c r="N131" s="119"/>
      <c r="O131" s="200"/>
    </row>
    <row r="132" spans="1:15" ht="27" x14ac:dyDescent="0.3">
      <c r="A132" s="201" t="s">
        <v>16</v>
      </c>
      <c r="B132" s="47" t="s">
        <v>113</v>
      </c>
      <c r="C132" s="48" t="s">
        <v>114</v>
      </c>
      <c r="D132" s="122" t="s">
        <v>115</v>
      </c>
      <c r="E132" s="122"/>
      <c r="F132" s="122"/>
      <c r="G132" s="122"/>
      <c r="H132" s="49" t="s">
        <v>106</v>
      </c>
      <c r="I132" s="50">
        <v>1.0129999999999999</v>
      </c>
      <c r="J132" s="123"/>
      <c r="K132" s="123"/>
      <c r="L132" s="119">
        <f t="shared" si="0"/>
        <v>0</v>
      </c>
      <c r="M132" s="119"/>
      <c r="N132" s="119"/>
      <c r="O132" s="200"/>
    </row>
    <row r="133" spans="1:15" s="75" customFormat="1" ht="15" x14ac:dyDescent="0.3">
      <c r="A133" s="197"/>
      <c r="B133" s="71" t="s">
        <v>68</v>
      </c>
      <c r="C133" s="71"/>
      <c r="D133" s="71"/>
      <c r="E133" s="71"/>
      <c r="F133" s="71"/>
      <c r="G133" s="71"/>
      <c r="H133" s="71"/>
      <c r="I133" s="71"/>
      <c r="J133" s="71"/>
      <c r="K133" s="71"/>
      <c r="L133" s="126">
        <f>L134</f>
        <v>0</v>
      </c>
      <c r="M133" s="126"/>
      <c r="N133" s="126"/>
      <c r="O133" s="202"/>
    </row>
    <row r="134" spans="1:15" ht="27" x14ac:dyDescent="0.3">
      <c r="A134" s="199" t="s">
        <v>116</v>
      </c>
      <c r="B134" s="43" t="s">
        <v>84</v>
      </c>
      <c r="C134" s="44" t="s">
        <v>117</v>
      </c>
      <c r="D134" s="118" t="s">
        <v>118</v>
      </c>
      <c r="E134" s="118"/>
      <c r="F134" s="118"/>
      <c r="G134" s="118"/>
      <c r="H134" s="45" t="s">
        <v>87</v>
      </c>
      <c r="I134" s="46">
        <v>0.67500000000000004</v>
      </c>
      <c r="J134" s="119"/>
      <c r="K134" s="119"/>
      <c r="L134" s="119">
        <f t="shared" si="0"/>
        <v>0</v>
      </c>
      <c r="M134" s="119"/>
      <c r="N134" s="119"/>
      <c r="O134" s="200"/>
    </row>
    <row r="135" spans="1:15" s="75" customFormat="1" ht="15" x14ac:dyDescent="0.3">
      <c r="A135" s="197"/>
      <c r="B135" s="71" t="s">
        <v>69</v>
      </c>
      <c r="C135" s="71"/>
      <c r="D135" s="71"/>
      <c r="E135" s="71"/>
      <c r="F135" s="71"/>
      <c r="G135" s="71"/>
      <c r="H135" s="71"/>
      <c r="I135" s="71"/>
      <c r="J135" s="71"/>
      <c r="K135" s="71"/>
      <c r="L135" s="126">
        <f>SUM(L136:O146)</f>
        <v>0</v>
      </c>
      <c r="M135" s="126"/>
      <c r="N135" s="126"/>
      <c r="O135" s="202"/>
    </row>
    <row r="136" spans="1:15" ht="27" x14ac:dyDescent="0.3">
      <c r="A136" s="199" t="s">
        <v>119</v>
      </c>
      <c r="B136" s="43" t="s">
        <v>84</v>
      </c>
      <c r="C136" s="44" t="s">
        <v>120</v>
      </c>
      <c r="D136" s="118" t="s">
        <v>121</v>
      </c>
      <c r="E136" s="118"/>
      <c r="F136" s="118"/>
      <c r="G136" s="118"/>
      <c r="H136" s="45" t="s">
        <v>122</v>
      </c>
      <c r="I136" s="46">
        <v>3.8</v>
      </c>
      <c r="J136" s="119"/>
      <c r="K136" s="119"/>
      <c r="L136" s="119">
        <f t="shared" si="0"/>
        <v>0</v>
      </c>
      <c r="M136" s="119"/>
      <c r="N136" s="119"/>
      <c r="O136" s="200"/>
    </row>
    <row r="137" spans="1:15" ht="27" x14ac:dyDescent="0.3">
      <c r="A137" s="201" t="s">
        <v>123</v>
      </c>
      <c r="B137" s="47" t="s">
        <v>113</v>
      </c>
      <c r="C137" s="48" t="s">
        <v>124</v>
      </c>
      <c r="D137" s="122" t="s">
        <v>125</v>
      </c>
      <c r="E137" s="122"/>
      <c r="F137" s="122"/>
      <c r="G137" s="122"/>
      <c r="H137" s="49" t="s">
        <v>122</v>
      </c>
      <c r="I137" s="50">
        <v>3.8</v>
      </c>
      <c r="J137" s="123"/>
      <c r="K137" s="123"/>
      <c r="L137" s="119">
        <f t="shared" si="0"/>
        <v>0</v>
      </c>
      <c r="M137" s="119"/>
      <c r="N137" s="119"/>
      <c r="O137" s="200"/>
    </row>
    <row r="138" spans="1:15" ht="27" x14ac:dyDescent="0.3">
      <c r="A138" s="199" t="s">
        <v>126</v>
      </c>
      <c r="B138" s="43" t="s">
        <v>84</v>
      </c>
      <c r="C138" s="44" t="s">
        <v>127</v>
      </c>
      <c r="D138" s="118" t="s">
        <v>128</v>
      </c>
      <c r="E138" s="118"/>
      <c r="F138" s="118"/>
      <c r="G138" s="118"/>
      <c r="H138" s="45" t="s">
        <v>122</v>
      </c>
      <c r="I138" s="46">
        <v>4.5</v>
      </c>
      <c r="J138" s="119"/>
      <c r="K138" s="119"/>
      <c r="L138" s="119">
        <f t="shared" si="0"/>
        <v>0</v>
      </c>
      <c r="M138" s="119"/>
      <c r="N138" s="119"/>
      <c r="O138" s="200"/>
    </row>
    <row r="139" spans="1:15" ht="27" x14ac:dyDescent="0.3">
      <c r="A139" s="199" t="s">
        <v>2</v>
      </c>
      <c r="B139" s="43" t="s">
        <v>84</v>
      </c>
      <c r="C139" s="44" t="s">
        <v>129</v>
      </c>
      <c r="D139" s="118" t="s">
        <v>130</v>
      </c>
      <c r="E139" s="118"/>
      <c r="F139" s="118"/>
      <c r="G139" s="118"/>
      <c r="H139" s="45" t="s">
        <v>131</v>
      </c>
      <c r="I139" s="46">
        <v>1</v>
      </c>
      <c r="J139" s="119"/>
      <c r="K139" s="119"/>
      <c r="L139" s="119">
        <f t="shared" si="0"/>
        <v>0</v>
      </c>
      <c r="M139" s="119"/>
      <c r="N139" s="119"/>
      <c r="O139" s="200"/>
    </row>
    <row r="140" spans="1:15" ht="27" x14ac:dyDescent="0.3">
      <c r="A140" s="199" t="s">
        <v>132</v>
      </c>
      <c r="B140" s="43" t="s">
        <v>84</v>
      </c>
      <c r="C140" s="44" t="s">
        <v>133</v>
      </c>
      <c r="D140" s="118" t="s">
        <v>134</v>
      </c>
      <c r="E140" s="118"/>
      <c r="F140" s="118"/>
      <c r="G140" s="118"/>
      <c r="H140" s="45" t="s">
        <v>131</v>
      </c>
      <c r="I140" s="46">
        <v>1</v>
      </c>
      <c r="J140" s="119"/>
      <c r="K140" s="119"/>
      <c r="L140" s="119">
        <f t="shared" si="0"/>
        <v>0</v>
      </c>
      <c r="M140" s="119"/>
      <c r="N140" s="119"/>
      <c r="O140" s="200"/>
    </row>
    <row r="141" spans="1:15" ht="27" x14ac:dyDescent="0.3">
      <c r="A141" s="199" t="s">
        <v>135</v>
      </c>
      <c r="B141" s="43" t="s">
        <v>84</v>
      </c>
      <c r="C141" s="44" t="s">
        <v>136</v>
      </c>
      <c r="D141" s="118" t="s">
        <v>137</v>
      </c>
      <c r="E141" s="118"/>
      <c r="F141" s="118"/>
      <c r="G141" s="118"/>
      <c r="H141" s="45" t="s">
        <v>131</v>
      </c>
      <c r="I141" s="46">
        <v>1</v>
      </c>
      <c r="J141" s="119"/>
      <c r="K141" s="119"/>
      <c r="L141" s="119">
        <f t="shared" si="0"/>
        <v>0</v>
      </c>
      <c r="M141" s="119"/>
      <c r="N141" s="119"/>
      <c r="O141" s="200"/>
    </row>
    <row r="142" spans="1:15" ht="27" x14ac:dyDescent="0.3">
      <c r="A142" s="199" t="s">
        <v>138</v>
      </c>
      <c r="B142" s="43" t="s">
        <v>84</v>
      </c>
      <c r="C142" s="44" t="s">
        <v>139</v>
      </c>
      <c r="D142" s="118" t="s">
        <v>140</v>
      </c>
      <c r="E142" s="118"/>
      <c r="F142" s="118"/>
      <c r="G142" s="118"/>
      <c r="H142" s="45" t="s">
        <v>131</v>
      </c>
      <c r="I142" s="46">
        <v>1</v>
      </c>
      <c r="J142" s="119"/>
      <c r="K142" s="119"/>
      <c r="L142" s="119">
        <f t="shared" si="0"/>
        <v>0</v>
      </c>
      <c r="M142" s="119"/>
      <c r="N142" s="119"/>
      <c r="O142" s="200"/>
    </row>
    <row r="143" spans="1:15" ht="27" x14ac:dyDescent="0.3">
      <c r="A143" s="199" t="s">
        <v>141</v>
      </c>
      <c r="B143" s="43" t="s">
        <v>84</v>
      </c>
      <c r="C143" s="44" t="s">
        <v>142</v>
      </c>
      <c r="D143" s="118" t="s">
        <v>143</v>
      </c>
      <c r="E143" s="118"/>
      <c r="F143" s="118"/>
      <c r="G143" s="118"/>
      <c r="H143" s="45" t="s">
        <v>131</v>
      </c>
      <c r="I143" s="46">
        <v>1</v>
      </c>
      <c r="J143" s="119"/>
      <c r="K143" s="119"/>
      <c r="L143" s="119">
        <f t="shared" si="0"/>
        <v>0</v>
      </c>
      <c r="M143" s="119"/>
      <c r="N143" s="119"/>
      <c r="O143" s="200"/>
    </row>
    <row r="144" spans="1:15" ht="27" x14ac:dyDescent="0.3">
      <c r="A144" s="201" t="s">
        <v>144</v>
      </c>
      <c r="B144" s="47" t="s">
        <v>113</v>
      </c>
      <c r="C144" s="48" t="s">
        <v>145</v>
      </c>
      <c r="D144" s="122" t="s">
        <v>146</v>
      </c>
      <c r="E144" s="122"/>
      <c r="F144" s="122"/>
      <c r="G144" s="122"/>
      <c r="H144" s="49" t="s">
        <v>131</v>
      </c>
      <c r="I144" s="50">
        <v>1</v>
      </c>
      <c r="J144" s="123"/>
      <c r="K144" s="123"/>
      <c r="L144" s="119">
        <f t="shared" si="0"/>
        <v>0</v>
      </c>
      <c r="M144" s="119"/>
      <c r="N144" s="119"/>
      <c r="O144" s="200"/>
    </row>
    <row r="145" spans="1:15" ht="27" x14ac:dyDescent="0.3">
      <c r="A145" s="199" t="s">
        <v>147</v>
      </c>
      <c r="B145" s="43" t="s">
        <v>84</v>
      </c>
      <c r="C145" s="44" t="s">
        <v>148</v>
      </c>
      <c r="D145" s="118" t="s">
        <v>149</v>
      </c>
      <c r="E145" s="118"/>
      <c r="F145" s="118"/>
      <c r="G145" s="118"/>
      <c r="H145" s="45" t="s">
        <v>122</v>
      </c>
      <c r="I145" s="46">
        <v>3.7</v>
      </c>
      <c r="J145" s="119"/>
      <c r="K145" s="119"/>
      <c r="L145" s="119">
        <f t="shared" si="0"/>
        <v>0</v>
      </c>
      <c r="M145" s="119"/>
      <c r="N145" s="119"/>
      <c r="O145" s="200"/>
    </row>
    <row r="146" spans="1:15" ht="27" x14ac:dyDescent="0.3">
      <c r="A146" s="199" t="s">
        <v>150</v>
      </c>
      <c r="B146" s="43" t="s">
        <v>84</v>
      </c>
      <c r="C146" s="44" t="s">
        <v>151</v>
      </c>
      <c r="D146" s="118" t="s">
        <v>152</v>
      </c>
      <c r="E146" s="118"/>
      <c r="F146" s="118"/>
      <c r="G146" s="118"/>
      <c r="H146" s="45" t="s">
        <v>122</v>
      </c>
      <c r="I146" s="46">
        <v>8.1999999999999993</v>
      </c>
      <c r="J146" s="119"/>
      <c r="K146" s="119"/>
      <c r="L146" s="119">
        <f t="shared" si="0"/>
        <v>0</v>
      </c>
      <c r="M146" s="119"/>
      <c r="N146" s="119"/>
      <c r="O146" s="200"/>
    </row>
    <row r="147" spans="1:15" s="73" customFormat="1" ht="18" x14ac:dyDescent="0.35">
      <c r="A147" s="195"/>
      <c r="B147" s="69" t="s">
        <v>70</v>
      </c>
      <c r="C147" s="69"/>
      <c r="D147" s="69"/>
      <c r="E147" s="69"/>
      <c r="F147" s="69"/>
      <c r="G147" s="69"/>
      <c r="H147" s="69"/>
      <c r="I147" s="69"/>
      <c r="J147" s="69"/>
      <c r="K147" s="69"/>
      <c r="L147" s="125">
        <f>L148+L164+L187</f>
        <v>0</v>
      </c>
      <c r="M147" s="125"/>
      <c r="N147" s="125"/>
      <c r="O147" s="203"/>
    </row>
    <row r="148" spans="1:15" s="72" customFormat="1" ht="15" x14ac:dyDescent="0.3">
      <c r="A148" s="197"/>
      <c r="B148" s="71" t="s">
        <v>71</v>
      </c>
      <c r="C148" s="71"/>
      <c r="D148" s="71"/>
      <c r="E148" s="71"/>
      <c r="F148" s="71"/>
      <c r="G148" s="71"/>
      <c r="H148" s="71"/>
      <c r="I148" s="71"/>
      <c r="J148" s="71"/>
      <c r="K148" s="71"/>
      <c r="L148" s="121">
        <f>SUM(L149:O163)</f>
        <v>0</v>
      </c>
      <c r="M148" s="121"/>
      <c r="N148" s="121"/>
      <c r="O148" s="204"/>
    </row>
    <row r="149" spans="1:15" ht="27" x14ac:dyDescent="0.3">
      <c r="A149" s="199" t="s">
        <v>1</v>
      </c>
      <c r="B149" s="43" t="s">
        <v>84</v>
      </c>
      <c r="C149" s="44" t="s">
        <v>153</v>
      </c>
      <c r="D149" s="118" t="s">
        <v>154</v>
      </c>
      <c r="E149" s="118"/>
      <c r="F149" s="118"/>
      <c r="G149" s="118"/>
      <c r="H149" s="45" t="s">
        <v>122</v>
      </c>
      <c r="I149" s="46">
        <v>2</v>
      </c>
      <c r="J149" s="119"/>
      <c r="K149" s="119"/>
      <c r="L149" s="119">
        <f t="shared" si="0"/>
        <v>0</v>
      </c>
      <c r="M149" s="119"/>
      <c r="N149" s="119"/>
      <c r="O149" s="200"/>
    </row>
    <row r="150" spans="1:15" ht="27" x14ac:dyDescent="0.3">
      <c r="A150" s="199" t="s">
        <v>155</v>
      </c>
      <c r="B150" s="43" t="s">
        <v>84</v>
      </c>
      <c r="C150" s="44" t="s">
        <v>156</v>
      </c>
      <c r="D150" s="118" t="s">
        <v>157</v>
      </c>
      <c r="E150" s="118"/>
      <c r="F150" s="118"/>
      <c r="G150" s="118"/>
      <c r="H150" s="45" t="s">
        <v>122</v>
      </c>
      <c r="I150" s="46">
        <v>15</v>
      </c>
      <c r="J150" s="119"/>
      <c r="K150" s="119"/>
      <c r="L150" s="119">
        <f t="shared" si="0"/>
        <v>0</v>
      </c>
      <c r="M150" s="119"/>
      <c r="N150" s="119"/>
      <c r="O150" s="200"/>
    </row>
    <row r="151" spans="1:15" ht="27" x14ac:dyDescent="0.3">
      <c r="A151" s="199" t="s">
        <v>158</v>
      </c>
      <c r="B151" s="43" t="s">
        <v>84</v>
      </c>
      <c r="C151" s="44" t="s">
        <v>159</v>
      </c>
      <c r="D151" s="118" t="s">
        <v>160</v>
      </c>
      <c r="E151" s="118"/>
      <c r="F151" s="118"/>
      <c r="G151" s="118"/>
      <c r="H151" s="45" t="s">
        <v>122</v>
      </c>
      <c r="I151" s="46">
        <v>2</v>
      </c>
      <c r="J151" s="119"/>
      <c r="K151" s="119"/>
      <c r="L151" s="119">
        <f t="shared" si="0"/>
        <v>0</v>
      </c>
      <c r="M151" s="119"/>
      <c r="N151" s="119"/>
      <c r="O151" s="200"/>
    </row>
    <row r="152" spans="1:15" ht="27" x14ac:dyDescent="0.3">
      <c r="A152" s="199" t="s">
        <v>161</v>
      </c>
      <c r="B152" s="43" t="s">
        <v>84</v>
      </c>
      <c r="C152" s="44" t="s">
        <v>162</v>
      </c>
      <c r="D152" s="118" t="s">
        <v>163</v>
      </c>
      <c r="E152" s="118"/>
      <c r="F152" s="118"/>
      <c r="G152" s="118"/>
      <c r="H152" s="45" t="s">
        <v>122</v>
      </c>
      <c r="I152" s="46">
        <v>8</v>
      </c>
      <c r="J152" s="119"/>
      <c r="K152" s="119"/>
      <c r="L152" s="119">
        <f t="shared" si="0"/>
        <v>0</v>
      </c>
      <c r="M152" s="119"/>
      <c r="N152" s="119"/>
      <c r="O152" s="200"/>
    </row>
    <row r="153" spans="1:15" ht="27" x14ac:dyDescent="0.3">
      <c r="A153" s="199" t="s">
        <v>164</v>
      </c>
      <c r="B153" s="43" t="s">
        <v>84</v>
      </c>
      <c r="C153" s="44" t="s">
        <v>165</v>
      </c>
      <c r="D153" s="118" t="s">
        <v>166</v>
      </c>
      <c r="E153" s="118"/>
      <c r="F153" s="118"/>
      <c r="G153" s="118"/>
      <c r="H153" s="45" t="s">
        <v>122</v>
      </c>
      <c r="I153" s="46">
        <v>14.2</v>
      </c>
      <c r="J153" s="119"/>
      <c r="K153" s="119"/>
      <c r="L153" s="119">
        <f t="shared" si="0"/>
        <v>0</v>
      </c>
      <c r="M153" s="119"/>
      <c r="N153" s="119"/>
      <c r="O153" s="200"/>
    </row>
    <row r="154" spans="1:15" ht="27" x14ac:dyDescent="0.3">
      <c r="A154" s="199" t="s">
        <v>167</v>
      </c>
      <c r="B154" s="43" t="s">
        <v>84</v>
      </c>
      <c r="C154" s="44" t="s">
        <v>168</v>
      </c>
      <c r="D154" s="118" t="s">
        <v>169</v>
      </c>
      <c r="E154" s="118"/>
      <c r="F154" s="118"/>
      <c r="G154" s="118"/>
      <c r="H154" s="45" t="s">
        <v>122</v>
      </c>
      <c r="I154" s="46">
        <v>5</v>
      </c>
      <c r="J154" s="119"/>
      <c r="K154" s="119"/>
      <c r="L154" s="119">
        <f t="shared" si="0"/>
        <v>0</v>
      </c>
      <c r="M154" s="119"/>
      <c r="N154" s="119"/>
      <c r="O154" s="200"/>
    </row>
    <row r="155" spans="1:15" ht="27" x14ac:dyDescent="0.3">
      <c r="A155" s="199" t="s">
        <v>170</v>
      </c>
      <c r="B155" s="43" t="s">
        <v>84</v>
      </c>
      <c r="C155" s="44" t="s">
        <v>171</v>
      </c>
      <c r="D155" s="118" t="s">
        <v>172</v>
      </c>
      <c r="E155" s="118"/>
      <c r="F155" s="118"/>
      <c r="G155" s="118"/>
      <c r="H155" s="45" t="s">
        <v>122</v>
      </c>
      <c r="I155" s="46">
        <v>1</v>
      </c>
      <c r="J155" s="119"/>
      <c r="K155" s="119"/>
      <c r="L155" s="119">
        <f t="shared" si="0"/>
        <v>0</v>
      </c>
      <c r="M155" s="119"/>
      <c r="N155" s="119"/>
      <c r="O155" s="200"/>
    </row>
    <row r="156" spans="1:15" ht="27" x14ac:dyDescent="0.3">
      <c r="A156" s="199" t="s">
        <v>173</v>
      </c>
      <c r="B156" s="43" t="s">
        <v>84</v>
      </c>
      <c r="C156" s="44" t="s">
        <v>174</v>
      </c>
      <c r="D156" s="118" t="s">
        <v>175</v>
      </c>
      <c r="E156" s="118"/>
      <c r="F156" s="118"/>
      <c r="G156" s="118"/>
      <c r="H156" s="45" t="s">
        <v>122</v>
      </c>
      <c r="I156" s="46">
        <v>4</v>
      </c>
      <c r="J156" s="119"/>
      <c r="K156" s="119"/>
      <c r="L156" s="119">
        <f t="shared" si="0"/>
        <v>0</v>
      </c>
      <c r="M156" s="119"/>
      <c r="N156" s="119"/>
      <c r="O156" s="200"/>
    </row>
    <row r="157" spans="1:15" ht="27" x14ac:dyDescent="0.3">
      <c r="A157" s="199" t="s">
        <v>176</v>
      </c>
      <c r="B157" s="43" t="s">
        <v>84</v>
      </c>
      <c r="C157" s="44" t="s">
        <v>177</v>
      </c>
      <c r="D157" s="118" t="s">
        <v>178</v>
      </c>
      <c r="E157" s="118"/>
      <c r="F157" s="118"/>
      <c r="G157" s="118"/>
      <c r="H157" s="45" t="s">
        <v>131</v>
      </c>
      <c r="I157" s="46">
        <v>7</v>
      </c>
      <c r="J157" s="119"/>
      <c r="K157" s="119"/>
      <c r="L157" s="119">
        <f t="shared" si="0"/>
        <v>0</v>
      </c>
      <c r="M157" s="119"/>
      <c r="N157" s="119"/>
      <c r="O157" s="200"/>
    </row>
    <row r="158" spans="1:15" ht="27" x14ac:dyDescent="0.3">
      <c r="A158" s="199" t="s">
        <v>179</v>
      </c>
      <c r="B158" s="43" t="s">
        <v>84</v>
      </c>
      <c r="C158" s="44" t="s">
        <v>180</v>
      </c>
      <c r="D158" s="118" t="s">
        <v>181</v>
      </c>
      <c r="E158" s="118"/>
      <c r="F158" s="118"/>
      <c r="G158" s="118"/>
      <c r="H158" s="45" t="s">
        <v>131</v>
      </c>
      <c r="I158" s="46">
        <v>5</v>
      </c>
      <c r="J158" s="119"/>
      <c r="K158" s="119"/>
      <c r="L158" s="119">
        <f t="shared" si="0"/>
        <v>0</v>
      </c>
      <c r="M158" s="119"/>
      <c r="N158" s="119"/>
      <c r="O158" s="200"/>
    </row>
    <row r="159" spans="1:15" ht="27" x14ac:dyDescent="0.3">
      <c r="A159" s="199" t="s">
        <v>182</v>
      </c>
      <c r="B159" s="43" t="s">
        <v>84</v>
      </c>
      <c r="C159" s="44" t="s">
        <v>183</v>
      </c>
      <c r="D159" s="118" t="s">
        <v>184</v>
      </c>
      <c r="E159" s="118"/>
      <c r="F159" s="118"/>
      <c r="G159" s="118"/>
      <c r="H159" s="45" t="s">
        <v>131</v>
      </c>
      <c r="I159" s="46">
        <v>6</v>
      </c>
      <c r="J159" s="119"/>
      <c r="K159" s="119"/>
      <c r="L159" s="119">
        <f t="shared" si="0"/>
        <v>0</v>
      </c>
      <c r="M159" s="119"/>
      <c r="N159" s="119"/>
      <c r="O159" s="200"/>
    </row>
    <row r="160" spans="1:15" ht="27" x14ac:dyDescent="0.3">
      <c r="A160" s="199" t="s">
        <v>185</v>
      </c>
      <c r="B160" s="43" t="s">
        <v>84</v>
      </c>
      <c r="C160" s="44" t="s">
        <v>186</v>
      </c>
      <c r="D160" s="118" t="s">
        <v>187</v>
      </c>
      <c r="E160" s="118"/>
      <c r="F160" s="118"/>
      <c r="G160" s="118"/>
      <c r="H160" s="45" t="s">
        <v>131</v>
      </c>
      <c r="I160" s="46">
        <v>1</v>
      </c>
      <c r="J160" s="119"/>
      <c r="K160" s="119"/>
      <c r="L160" s="119">
        <f t="shared" si="0"/>
        <v>0</v>
      </c>
      <c r="M160" s="119"/>
      <c r="N160" s="119"/>
      <c r="O160" s="200"/>
    </row>
    <row r="161" spans="1:15" ht="27" x14ac:dyDescent="0.3">
      <c r="A161" s="199" t="s">
        <v>188</v>
      </c>
      <c r="B161" s="43" t="s">
        <v>84</v>
      </c>
      <c r="C161" s="44" t="s">
        <v>189</v>
      </c>
      <c r="D161" s="118" t="s">
        <v>190</v>
      </c>
      <c r="E161" s="118"/>
      <c r="F161" s="118"/>
      <c r="G161" s="118"/>
      <c r="H161" s="45" t="s">
        <v>191</v>
      </c>
      <c r="I161" s="46">
        <v>1</v>
      </c>
      <c r="J161" s="119"/>
      <c r="K161" s="119"/>
      <c r="L161" s="119">
        <f t="shared" si="0"/>
        <v>0</v>
      </c>
      <c r="M161" s="119"/>
      <c r="N161" s="119"/>
      <c r="O161" s="200"/>
    </row>
    <row r="162" spans="1:15" ht="27" x14ac:dyDescent="0.3">
      <c r="A162" s="199" t="s">
        <v>192</v>
      </c>
      <c r="B162" s="43" t="s">
        <v>84</v>
      </c>
      <c r="C162" s="44" t="s">
        <v>193</v>
      </c>
      <c r="D162" s="118" t="s">
        <v>194</v>
      </c>
      <c r="E162" s="118"/>
      <c r="F162" s="118"/>
      <c r="G162" s="118"/>
      <c r="H162" s="45" t="s">
        <v>122</v>
      </c>
      <c r="I162" s="46">
        <v>51.2</v>
      </c>
      <c r="J162" s="119"/>
      <c r="K162" s="119"/>
      <c r="L162" s="119">
        <f t="shared" si="0"/>
        <v>0</v>
      </c>
      <c r="M162" s="119"/>
      <c r="N162" s="119"/>
      <c r="O162" s="200"/>
    </row>
    <row r="163" spans="1:15" ht="27" x14ac:dyDescent="0.3">
      <c r="A163" s="199" t="s">
        <v>195</v>
      </c>
      <c r="B163" s="43" t="s">
        <v>84</v>
      </c>
      <c r="C163" s="44" t="s">
        <v>196</v>
      </c>
      <c r="D163" s="118" t="s">
        <v>197</v>
      </c>
      <c r="E163" s="118"/>
      <c r="F163" s="118"/>
      <c r="G163" s="118"/>
      <c r="H163" s="45" t="s">
        <v>198</v>
      </c>
      <c r="I163" s="46">
        <v>275.512</v>
      </c>
      <c r="J163" s="119"/>
      <c r="K163" s="119"/>
      <c r="L163" s="119">
        <f t="shared" si="0"/>
        <v>0</v>
      </c>
      <c r="M163" s="119"/>
      <c r="N163" s="119"/>
      <c r="O163" s="200"/>
    </row>
    <row r="164" spans="1:15" s="72" customFormat="1" ht="21.75" customHeight="1" x14ac:dyDescent="0.3">
      <c r="A164" s="197"/>
      <c r="B164" s="71" t="s">
        <v>72</v>
      </c>
      <c r="C164" s="71"/>
      <c r="D164" s="71"/>
      <c r="E164" s="71"/>
      <c r="F164" s="71"/>
      <c r="G164" s="71"/>
      <c r="H164" s="71"/>
      <c r="I164" s="71"/>
      <c r="J164" s="71"/>
      <c r="K164" s="71"/>
      <c r="L164" s="121">
        <f>SUM(L165:O186)</f>
        <v>0</v>
      </c>
      <c r="M164" s="121"/>
      <c r="N164" s="121"/>
      <c r="O164" s="204"/>
    </row>
    <row r="165" spans="1:15" ht="27" x14ac:dyDescent="0.3">
      <c r="A165" s="199" t="s">
        <v>199</v>
      </c>
      <c r="B165" s="43" t="s">
        <v>84</v>
      </c>
      <c r="C165" s="44" t="s">
        <v>200</v>
      </c>
      <c r="D165" s="118" t="s">
        <v>201</v>
      </c>
      <c r="E165" s="118"/>
      <c r="F165" s="118"/>
      <c r="G165" s="118"/>
      <c r="H165" s="45" t="s">
        <v>122</v>
      </c>
      <c r="I165" s="46">
        <v>22</v>
      </c>
      <c r="J165" s="119"/>
      <c r="K165" s="119"/>
      <c r="L165" s="119">
        <f t="shared" si="0"/>
        <v>0</v>
      </c>
      <c r="M165" s="119"/>
      <c r="N165" s="119"/>
      <c r="O165" s="200"/>
    </row>
    <row r="166" spans="1:15" ht="27" x14ac:dyDescent="0.3">
      <c r="A166" s="199" t="s">
        <v>202</v>
      </c>
      <c r="B166" s="43" t="s">
        <v>84</v>
      </c>
      <c r="C166" s="44" t="s">
        <v>203</v>
      </c>
      <c r="D166" s="118" t="s">
        <v>204</v>
      </c>
      <c r="E166" s="118"/>
      <c r="F166" s="118"/>
      <c r="G166" s="118"/>
      <c r="H166" s="45" t="s">
        <v>122</v>
      </c>
      <c r="I166" s="46">
        <v>28</v>
      </c>
      <c r="J166" s="119"/>
      <c r="K166" s="119"/>
      <c r="L166" s="119">
        <f t="shared" si="0"/>
        <v>0</v>
      </c>
      <c r="M166" s="119"/>
      <c r="N166" s="119"/>
      <c r="O166" s="200"/>
    </row>
    <row r="167" spans="1:15" ht="27" x14ac:dyDescent="0.3">
      <c r="A167" s="199" t="s">
        <v>205</v>
      </c>
      <c r="B167" s="43" t="s">
        <v>84</v>
      </c>
      <c r="C167" s="44" t="s">
        <v>206</v>
      </c>
      <c r="D167" s="118" t="s">
        <v>207</v>
      </c>
      <c r="E167" s="118"/>
      <c r="F167" s="118"/>
      <c r="G167" s="118"/>
      <c r="H167" s="45" t="s">
        <v>122</v>
      </c>
      <c r="I167" s="46">
        <v>9</v>
      </c>
      <c r="J167" s="119"/>
      <c r="K167" s="119"/>
      <c r="L167" s="119">
        <f t="shared" si="0"/>
        <v>0</v>
      </c>
      <c r="M167" s="119"/>
      <c r="N167" s="119"/>
      <c r="O167" s="200"/>
    </row>
    <row r="168" spans="1:15" ht="27" x14ac:dyDescent="0.3">
      <c r="A168" s="199" t="s">
        <v>208</v>
      </c>
      <c r="B168" s="43" t="s">
        <v>84</v>
      </c>
      <c r="C168" s="44" t="s">
        <v>209</v>
      </c>
      <c r="D168" s="118" t="s">
        <v>210</v>
      </c>
      <c r="E168" s="118"/>
      <c r="F168" s="118"/>
      <c r="G168" s="118"/>
      <c r="H168" s="45" t="s">
        <v>122</v>
      </c>
      <c r="I168" s="46">
        <v>16</v>
      </c>
      <c r="J168" s="119"/>
      <c r="K168" s="119"/>
      <c r="L168" s="119">
        <f t="shared" si="0"/>
        <v>0</v>
      </c>
      <c r="M168" s="119"/>
      <c r="N168" s="119"/>
      <c r="O168" s="200"/>
    </row>
    <row r="169" spans="1:15" ht="27" x14ac:dyDescent="0.3">
      <c r="A169" s="199" t="s">
        <v>211</v>
      </c>
      <c r="B169" s="43" t="s">
        <v>84</v>
      </c>
      <c r="C169" s="44" t="s">
        <v>212</v>
      </c>
      <c r="D169" s="118" t="s">
        <v>213</v>
      </c>
      <c r="E169" s="118"/>
      <c r="F169" s="118"/>
      <c r="G169" s="118"/>
      <c r="H169" s="45" t="s">
        <v>122</v>
      </c>
      <c r="I169" s="46">
        <v>22</v>
      </c>
      <c r="J169" s="119"/>
      <c r="K169" s="119"/>
      <c r="L169" s="119">
        <f t="shared" si="0"/>
        <v>0</v>
      </c>
      <c r="M169" s="119"/>
      <c r="N169" s="119"/>
      <c r="O169" s="200"/>
    </row>
    <row r="170" spans="1:15" ht="27" x14ac:dyDescent="0.3">
      <c r="A170" s="199" t="s">
        <v>214</v>
      </c>
      <c r="B170" s="43" t="s">
        <v>84</v>
      </c>
      <c r="C170" s="44" t="s">
        <v>215</v>
      </c>
      <c r="D170" s="118" t="s">
        <v>216</v>
      </c>
      <c r="E170" s="118"/>
      <c r="F170" s="118"/>
      <c r="G170" s="118"/>
      <c r="H170" s="45" t="s">
        <v>122</v>
      </c>
      <c r="I170" s="46">
        <v>18</v>
      </c>
      <c r="J170" s="119"/>
      <c r="K170" s="119"/>
      <c r="L170" s="119">
        <f t="shared" si="0"/>
        <v>0</v>
      </c>
      <c r="M170" s="119"/>
      <c r="N170" s="119"/>
      <c r="O170" s="200"/>
    </row>
    <row r="171" spans="1:15" ht="27" x14ac:dyDescent="0.3">
      <c r="A171" s="199" t="s">
        <v>217</v>
      </c>
      <c r="B171" s="43" t="s">
        <v>84</v>
      </c>
      <c r="C171" s="44" t="s">
        <v>218</v>
      </c>
      <c r="D171" s="118" t="s">
        <v>219</v>
      </c>
      <c r="E171" s="118"/>
      <c r="F171" s="118"/>
      <c r="G171" s="118"/>
      <c r="H171" s="45" t="s">
        <v>122</v>
      </c>
      <c r="I171" s="46">
        <v>6</v>
      </c>
      <c r="J171" s="119"/>
      <c r="K171" s="119"/>
      <c r="L171" s="119">
        <f t="shared" si="0"/>
        <v>0</v>
      </c>
      <c r="M171" s="119"/>
      <c r="N171" s="119"/>
      <c r="O171" s="200"/>
    </row>
    <row r="172" spans="1:15" ht="27" x14ac:dyDescent="0.3">
      <c r="A172" s="199" t="s">
        <v>220</v>
      </c>
      <c r="B172" s="43" t="s">
        <v>84</v>
      </c>
      <c r="C172" s="44" t="s">
        <v>221</v>
      </c>
      <c r="D172" s="118" t="s">
        <v>222</v>
      </c>
      <c r="E172" s="118"/>
      <c r="F172" s="118"/>
      <c r="G172" s="118"/>
      <c r="H172" s="45" t="s">
        <v>122</v>
      </c>
      <c r="I172" s="46">
        <v>29.9</v>
      </c>
      <c r="J172" s="119"/>
      <c r="K172" s="119"/>
      <c r="L172" s="119">
        <f t="shared" si="0"/>
        <v>0</v>
      </c>
      <c r="M172" s="119"/>
      <c r="N172" s="119"/>
      <c r="O172" s="200"/>
    </row>
    <row r="173" spans="1:15" ht="27" x14ac:dyDescent="0.3">
      <c r="A173" s="199" t="s">
        <v>223</v>
      </c>
      <c r="B173" s="43" t="s">
        <v>84</v>
      </c>
      <c r="C173" s="44" t="s">
        <v>224</v>
      </c>
      <c r="D173" s="118" t="s">
        <v>225</v>
      </c>
      <c r="E173" s="118"/>
      <c r="F173" s="118"/>
      <c r="G173" s="118"/>
      <c r="H173" s="45" t="s">
        <v>122</v>
      </c>
      <c r="I173" s="46">
        <v>8.1999999999999993</v>
      </c>
      <c r="J173" s="119"/>
      <c r="K173" s="119"/>
      <c r="L173" s="119">
        <f t="shared" si="0"/>
        <v>0</v>
      </c>
      <c r="M173" s="119"/>
      <c r="N173" s="119"/>
      <c r="O173" s="200"/>
    </row>
    <row r="174" spans="1:15" ht="27" x14ac:dyDescent="0.3">
      <c r="A174" s="199" t="s">
        <v>226</v>
      </c>
      <c r="B174" s="43" t="s">
        <v>84</v>
      </c>
      <c r="C174" s="44" t="s">
        <v>227</v>
      </c>
      <c r="D174" s="118" t="s">
        <v>228</v>
      </c>
      <c r="E174" s="118"/>
      <c r="F174" s="118"/>
      <c r="G174" s="118"/>
      <c r="H174" s="45" t="s">
        <v>122</v>
      </c>
      <c r="I174" s="46">
        <v>17</v>
      </c>
      <c r="J174" s="119"/>
      <c r="K174" s="119"/>
      <c r="L174" s="119">
        <f t="shared" si="0"/>
        <v>0</v>
      </c>
      <c r="M174" s="119"/>
      <c r="N174" s="119"/>
      <c r="O174" s="200"/>
    </row>
    <row r="175" spans="1:15" ht="27" x14ac:dyDescent="0.3">
      <c r="A175" s="199" t="s">
        <v>229</v>
      </c>
      <c r="B175" s="43" t="s">
        <v>84</v>
      </c>
      <c r="C175" s="44" t="s">
        <v>230</v>
      </c>
      <c r="D175" s="118" t="s">
        <v>231</v>
      </c>
      <c r="E175" s="118"/>
      <c r="F175" s="118"/>
      <c r="G175" s="118"/>
      <c r="H175" s="45" t="s">
        <v>131</v>
      </c>
      <c r="I175" s="46">
        <v>41</v>
      </c>
      <c r="J175" s="119"/>
      <c r="K175" s="119"/>
      <c r="L175" s="119">
        <f t="shared" si="0"/>
        <v>0</v>
      </c>
      <c r="M175" s="119"/>
      <c r="N175" s="119"/>
      <c r="O175" s="200"/>
    </row>
    <row r="176" spans="1:15" ht="27" x14ac:dyDescent="0.3">
      <c r="A176" s="199" t="s">
        <v>232</v>
      </c>
      <c r="B176" s="43" t="s">
        <v>84</v>
      </c>
      <c r="C176" s="44" t="s">
        <v>233</v>
      </c>
      <c r="D176" s="118" t="s">
        <v>234</v>
      </c>
      <c r="E176" s="118"/>
      <c r="F176" s="118"/>
      <c r="G176" s="118"/>
      <c r="H176" s="45" t="s">
        <v>131</v>
      </c>
      <c r="I176" s="46">
        <v>3</v>
      </c>
      <c r="J176" s="119"/>
      <c r="K176" s="119"/>
      <c r="L176" s="119">
        <f t="shared" si="0"/>
        <v>0</v>
      </c>
      <c r="M176" s="119"/>
      <c r="N176" s="119"/>
      <c r="O176" s="200"/>
    </row>
    <row r="177" spans="1:15" ht="27" x14ac:dyDescent="0.3">
      <c r="A177" s="201" t="s">
        <v>235</v>
      </c>
      <c r="B177" s="47" t="s">
        <v>113</v>
      </c>
      <c r="C177" s="48" t="s">
        <v>236</v>
      </c>
      <c r="D177" s="122" t="s">
        <v>237</v>
      </c>
      <c r="E177" s="122"/>
      <c r="F177" s="122"/>
      <c r="G177" s="122"/>
      <c r="H177" s="49" t="s">
        <v>131</v>
      </c>
      <c r="I177" s="50">
        <v>2</v>
      </c>
      <c r="J177" s="123"/>
      <c r="K177" s="123"/>
      <c r="L177" s="119">
        <f t="shared" si="0"/>
        <v>0</v>
      </c>
      <c r="M177" s="119"/>
      <c r="N177" s="119"/>
      <c r="O177" s="200"/>
    </row>
    <row r="178" spans="1:15" ht="27" x14ac:dyDescent="0.3">
      <c r="A178" s="199" t="s">
        <v>238</v>
      </c>
      <c r="B178" s="43" t="s">
        <v>84</v>
      </c>
      <c r="C178" s="44" t="s">
        <v>239</v>
      </c>
      <c r="D178" s="118" t="s">
        <v>240</v>
      </c>
      <c r="E178" s="118"/>
      <c r="F178" s="118"/>
      <c r="G178" s="118"/>
      <c r="H178" s="45" t="s">
        <v>131</v>
      </c>
      <c r="I178" s="46">
        <v>1</v>
      </c>
      <c r="J178" s="119"/>
      <c r="K178" s="119"/>
      <c r="L178" s="119">
        <f t="shared" si="0"/>
        <v>0</v>
      </c>
      <c r="M178" s="119"/>
      <c r="N178" s="119"/>
      <c r="O178" s="200"/>
    </row>
    <row r="179" spans="1:15" ht="27" x14ac:dyDescent="0.3">
      <c r="A179" s="199" t="s">
        <v>241</v>
      </c>
      <c r="B179" s="43" t="s">
        <v>84</v>
      </c>
      <c r="C179" s="44" t="s">
        <v>242</v>
      </c>
      <c r="D179" s="118" t="s">
        <v>243</v>
      </c>
      <c r="E179" s="118"/>
      <c r="F179" s="118"/>
      <c r="G179" s="118"/>
      <c r="H179" s="45" t="s">
        <v>131</v>
      </c>
      <c r="I179" s="46">
        <v>1</v>
      </c>
      <c r="J179" s="119"/>
      <c r="K179" s="119"/>
      <c r="L179" s="119">
        <f t="shared" si="0"/>
        <v>0</v>
      </c>
      <c r="M179" s="119"/>
      <c r="N179" s="119"/>
      <c r="O179" s="200"/>
    </row>
    <row r="180" spans="1:15" ht="27" x14ac:dyDescent="0.3">
      <c r="A180" s="199" t="s">
        <v>244</v>
      </c>
      <c r="B180" s="43" t="s">
        <v>84</v>
      </c>
      <c r="C180" s="44" t="s">
        <v>245</v>
      </c>
      <c r="D180" s="118" t="s">
        <v>246</v>
      </c>
      <c r="E180" s="118"/>
      <c r="F180" s="118"/>
      <c r="G180" s="118"/>
      <c r="H180" s="45" t="s">
        <v>191</v>
      </c>
      <c r="I180" s="46">
        <v>2</v>
      </c>
      <c r="J180" s="119"/>
      <c r="K180" s="119"/>
      <c r="L180" s="119">
        <f t="shared" si="0"/>
        <v>0</v>
      </c>
      <c r="M180" s="119"/>
      <c r="N180" s="119"/>
      <c r="O180" s="200"/>
    </row>
    <row r="181" spans="1:15" ht="27" x14ac:dyDescent="0.3">
      <c r="A181" s="199" t="s">
        <v>247</v>
      </c>
      <c r="B181" s="43" t="s">
        <v>84</v>
      </c>
      <c r="C181" s="44" t="s">
        <v>248</v>
      </c>
      <c r="D181" s="118" t="s">
        <v>249</v>
      </c>
      <c r="E181" s="118"/>
      <c r="F181" s="118"/>
      <c r="G181" s="118"/>
      <c r="H181" s="45" t="s">
        <v>131</v>
      </c>
      <c r="I181" s="46">
        <v>1</v>
      </c>
      <c r="J181" s="119"/>
      <c r="K181" s="119"/>
      <c r="L181" s="119">
        <f t="shared" si="0"/>
        <v>0</v>
      </c>
      <c r="M181" s="119"/>
      <c r="N181" s="119"/>
      <c r="O181" s="200"/>
    </row>
    <row r="182" spans="1:15" ht="27" x14ac:dyDescent="0.3">
      <c r="A182" s="199" t="s">
        <v>250</v>
      </c>
      <c r="B182" s="43" t="s">
        <v>84</v>
      </c>
      <c r="C182" s="44" t="s">
        <v>251</v>
      </c>
      <c r="D182" s="118" t="s">
        <v>252</v>
      </c>
      <c r="E182" s="118"/>
      <c r="F182" s="118"/>
      <c r="G182" s="118"/>
      <c r="H182" s="45" t="s">
        <v>191</v>
      </c>
      <c r="I182" s="46">
        <v>1</v>
      </c>
      <c r="J182" s="119"/>
      <c r="K182" s="119"/>
      <c r="L182" s="119">
        <f t="shared" si="0"/>
        <v>0</v>
      </c>
      <c r="M182" s="119"/>
      <c r="N182" s="119"/>
      <c r="O182" s="200"/>
    </row>
    <row r="183" spans="1:15" ht="27" x14ac:dyDescent="0.3">
      <c r="A183" s="199" t="s">
        <v>253</v>
      </c>
      <c r="B183" s="43" t="s">
        <v>84</v>
      </c>
      <c r="C183" s="44" t="s">
        <v>254</v>
      </c>
      <c r="D183" s="118" t="s">
        <v>255</v>
      </c>
      <c r="E183" s="118"/>
      <c r="F183" s="118"/>
      <c r="G183" s="118"/>
      <c r="H183" s="45" t="s">
        <v>191</v>
      </c>
      <c r="I183" s="46">
        <v>1</v>
      </c>
      <c r="J183" s="119"/>
      <c r="K183" s="119"/>
      <c r="L183" s="119">
        <f t="shared" si="0"/>
        <v>0</v>
      </c>
      <c r="M183" s="119"/>
      <c r="N183" s="119"/>
      <c r="O183" s="200"/>
    </row>
    <row r="184" spans="1:15" ht="27" x14ac:dyDescent="0.3">
      <c r="A184" s="199" t="s">
        <v>256</v>
      </c>
      <c r="B184" s="43" t="s">
        <v>84</v>
      </c>
      <c r="C184" s="44" t="s">
        <v>257</v>
      </c>
      <c r="D184" s="118" t="s">
        <v>258</v>
      </c>
      <c r="E184" s="118"/>
      <c r="F184" s="118"/>
      <c r="G184" s="118"/>
      <c r="H184" s="45" t="s">
        <v>122</v>
      </c>
      <c r="I184" s="46">
        <v>75</v>
      </c>
      <c r="J184" s="119"/>
      <c r="K184" s="119"/>
      <c r="L184" s="119">
        <f t="shared" si="0"/>
        <v>0</v>
      </c>
      <c r="M184" s="119"/>
      <c r="N184" s="119"/>
      <c r="O184" s="200"/>
    </row>
    <row r="185" spans="1:15" ht="27" x14ac:dyDescent="0.3">
      <c r="A185" s="199" t="s">
        <v>259</v>
      </c>
      <c r="B185" s="43" t="s">
        <v>84</v>
      </c>
      <c r="C185" s="44" t="s">
        <v>260</v>
      </c>
      <c r="D185" s="118" t="s">
        <v>261</v>
      </c>
      <c r="E185" s="118"/>
      <c r="F185" s="118"/>
      <c r="G185" s="118"/>
      <c r="H185" s="45" t="s">
        <v>122</v>
      </c>
      <c r="I185" s="46">
        <v>75</v>
      </c>
      <c r="J185" s="119"/>
      <c r="K185" s="119"/>
      <c r="L185" s="119">
        <f t="shared" si="0"/>
        <v>0</v>
      </c>
      <c r="M185" s="119"/>
      <c r="N185" s="119"/>
      <c r="O185" s="200"/>
    </row>
    <row r="186" spans="1:15" ht="27" x14ac:dyDescent="0.3">
      <c r="A186" s="199" t="s">
        <v>262</v>
      </c>
      <c r="B186" s="43" t="s">
        <v>84</v>
      </c>
      <c r="C186" s="44" t="s">
        <v>263</v>
      </c>
      <c r="D186" s="118" t="s">
        <v>264</v>
      </c>
      <c r="E186" s="118"/>
      <c r="F186" s="118"/>
      <c r="G186" s="118"/>
      <c r="H186" s="45" t="s">
        <v>198</v>
      </c>
      <c r="I186" s="46">
        <v>753.43799999999999</v>
      </c>
      <c r="J186" s="119"/>
      <c r="K186" s="119"/>
      <c r="L186" s="119">
        <f t="shared" si="0"/>
        <v>0</v>
      </c>
      <c r="M186" s="119"/>
      <c r="N186" s="119"/>
      <c r="O186" s="200"/>
    </row>
    <row r="187" spans="1:15" s="74" customFormat="1" ht="33" customHeight="1" x14ac:dyDescent="0.3">
      <c r="A187" s="197"/>
      <c r="B187" s="71" t="s">
        <v>73</v>
      </c>
      <c r="C187" s="71"/>
      <c r="D187" s="71"/>
      <c r="E187" s="71"/>
      <c r="F187" s="71"/>
      <c r="G187" s="71"/>
      <c r="H187" s="71"/>
      <c r="I187" s="71"/>
      <c r="J187" s="71"/>
      <c r="K187" s="71"/>
      <c r="L187" s="124">
        <f>SUM(L188:O199)</f>
        <v>0</v>
      </c>
      <c r="M187" s="124"/>
      <c r="N187" s="124"/>
      <c r="O187" s="205"/>
    </row>
    <row r="188" spans="1:15" ht="27" x14ac:dyDescent="0.3">
      <c r="A188" s="199" t="s">
        <v>265</v>
      </c>
      <c r="B188" s="43" t="s">
        <v>84</v>
      </c>
      <c r="C188" s="44" t="s">
        <v>266</v>
      </c>
      <c r="D188" s="118" t="s">
        <v>267</v>
      </c>
      <c r="E188" s="118"/>
      <c r="F188" s="118"/>
      <c r="G188" s="118"/>
      <c r="H188" s="45" t="s">
        <v>191</v>
      </c>
      <c r="I188" s="46">
        <v>5</v>
      </c>
      <c r="J188" s="119"/>
      <c r="K188" s="119"/>
      <c r="L188" s="119">
        <f t="shared" ref="L188:L203" si="1">J188*I188</f>
        <v>0</v>
      </c>
      <c r="M188" s="119"/>
      <c r="N188" s="119"/>
      <c r="O188" s="200"/>
    </row>
    <row r="189" spans="1:15" ht="27" x14ac:dyDescent="0.3">
      <c r="A189" s="199" t="s">
        <v>268</v>
      </c>
      <c r="B189" s="43" t="s">
        <v>84</v>
      </c>
      <c r="C189" s="44" t="s">
        <v>269</v>
      </c>
      <c r="D189" s="118" t="s">
        <v>270</v>
      </c>
      <c r="E189" s="118"/>
      <c r="F189" s="118"/>
      <c r="G189" s="118"/>
      <c r="H189" s="45" t="s">
        <v>191</v>
      </c>
      <c r="I189" s="46">
        <v>4</v>
      </c>
      <c r="J189" s="119"/>
      <c r="K189" s="119"/>
      <c r="L189" s="119">
        <f t="shared" si="1"/>
        <v>0</v>
      </c>
      <c r="M189" s="119"/>
      <c r="N189" s="119"/>
      <c r="O189" s="200"/>
    </row>
    <row r="190" spans="1:15" ht="27" x14ac:dyDescent="0.3">
      <c r="A190" s="199" t="s">
        <v>271</v>
      </c>
      <c r="B190" s="43" t="s">
        <v>84</v>
      </c>
      <c r="C190" s="44" t="s">
        <v>272</v>
      </c>
      <c r="D190" s="118" t="s">
        <v>273</v>
      </c>
      <c r="E190" s="118"/>
      <c r="F190" s="118"/>
      <c r="G190" s="118"/>
      <c r="H190" s="45" t="s">
        <v>191</v>
      </c>
      <c r="I190" s="46">
        <v>1</v>
      </c>
      <c r="J190" s="119"/>
      <c r="K190" s="119"/>
      <c r="L190" s="119">
        <f t="shared" si="1"/>
        <v>0</v>
      </c>
      <c r="M190" s="119"/>
      <c r="N190" s="119"/>
      <c r="O190" s="200"/>
    </row>
    <row r="191" spans="1:15" ht="27" x14ac:dyDescent="0.3">
      <c r="A191" s="199" t="s">
        <v>274</v>
      </c>
      <c r="B191" s="43" t="s">
        <v>84</v>
      </c>
      <c r="C191" s="44" t="s">
        <v>275</v>
      </c>
      <c r="D191" s="118" t="s">
        <v>276</v>
      </c>
      <c r="E191" s="118"/>
      <c r="F191" s="118"/>
      <c r="G191" s="118"/>
      <c r="H191" s="45" t="s">
        <v>191</v>
      </c>
      <c r="I191" s="46">
        <v>4</v>
      </c>
      <c r="J191" s="119"/>
      <c r="K191" s="119"/>
      <c r="L191" s="119">
        <f t="shared" si="1"/>
        <v>0</v>
      </c>
      <c r="M191" s="119"/>
      <c r="N191" s="119"/>
      <c r="O191" s="200"/>
    </row>
    <row r="192" spans="1:15" ht="27" x14ac:dyDescent="0.3">
      <c r="A192" s="201" t="s">
        <v>277</v>
      </c>
      <c r="B192" s="47" t="s">
        <v>113</v>
      </c>
      <c r="C192" s="48" t="s">
        <v>278</v>
      </c>
      <c r="D192" s="122" t="s">
        <v>279</v>
      </c>
      <c r="E192" s="122"/>
      <c r="F192" s="122"/>
      <c r="G192" s="122"/>
      <c r="H192" s="49" t="s">
        <v>131</v>
      </c>
      <c r="I192" s="50">
        <v>4</v>
      </c>
      <c r="J192" s="123"/>
      <c r="K192" s="123"/>
      <c r="L192" s="119">
        <f t="shared" si="1"/>
        <v>0</v>
      </c>
      <c r="M192" s="119"/>
      <c r="N192" s="119"/>
      <c r="O192" s="200"/>
    </row>
    <row r="193" spans="1:15" ht="27" x14ac:dyDescent="0.3">
      <c r="A193" s="199" t="s">
        <v>280</v>
      </c>
      <c r="B193" s="43" t="s">
        <v>84</v>
      </c>
      <c r="C193" s="44" t="s">
        <v>281</v>
      </c>
      <c r="D193" s="118" t="s">
        <v>282</v>
      </c>
      <c r="E193" s="118"/>
      <c r="F193" s="118"/>
      <c r="G193" s="118"/>
      <c r="H193" s="45" t="s">
        <v>191</v>
      </c>
      <c r="I193" s="46">
        <v>1</v>
      </c>
      <c r="J193" s="119"/>
      <c r="K193" s="119"/>
      <c r="L193" s="119">
        <f t="shared" si="1"/>
        <v>0</v>
      </c>
      <c r="M193" s="119"/>
      <c r="N193" s="119"/>
      <c r="O193" s="200"/>
    </row>
    <row r="194" spans="1:15" ht="27" x14ac:dyDescent="0.3">
      <c r="A194" s="199" t="s">
        <v>283</v>
      </c>
      <c r="B194" s="43" t="s">
        <v>84</v>
      </c>
      <c r="C194" s="44" t="s">
        <v>284</v>
      </c>
      <c r="D194" s="118" t="s">
        <v>285</v>
      </c>
      <c r="E194" s="118"/>
      <c r="F194" s="118"/>
      <c r="G194" s="118"/>
      <c r="H194" s="45" t="s">
        <v>191</v>
      </c>
      <c r="I194" s="46">
        <v>1</v>
      </c>
      <c r="J194" s="119"/>
      <c r="K194" s="119"/>
      <c r="L194" s="119">
        <f t="shared" si="1"/>
        <v>0</v>
      </c>
      <c r="M194" s="119"/>
      <c r="N194" s="119"/>
      <c r="O194" s="200"/>
    </row>
    <row r="195" spans="1:15" ht="27" x14ac:dyDescent="0.3">
      <c r="A195" s="199" t="s">
        <v>286</v>
      </c>
      <c r="B195" s="43" t="s">
        <v>84</v>
      </c>
      <c r="C195" s="44" t="s">
        <v>287</v>
      </c>
      <c r="D195" s="118" t="s">
        <v>288</v>
      </c>
      <c r="E195" s="118"/>
      <c r="F195" s="118"/>
      <c r="G195" s="118"/>
      <c r="H195" s="45" t="s">
        <v>191</v>
      </c>
      <c r="I195" s="46">
        <v>1</v>
      </c>
      <c r="J195" s="119"/>
      <c r="K195" s="119"/>
      <c r="L195" s="119">
        <f t="shared" si="1"/>
        <v>0</v>
      </c>
      <c r="M195" s="119"/>
      <c r="N195" s="119"/>
      <c r="O195" s="200"/>
    </row>
    <row r="196" spans="1:15" ht="27" x14ac:dyDescent="0.3">
      <c r="A196" s="199" t="s">
        <v>289</v>
      </c>
      <c r="B196" s="43" t="s">
        <v>84</v>
      </c>
      <c r="C196" s="44" t="s">
        <v>290</v>
      </c>
      <c r="D196" s="118" t="s">
        <v>291</v>
      </c>
      <c r="E196" s="118"/>
      <c r="F196" s="118"/>
      <c r="G196" s="118"/>
      <c r="H196" s="45" t="s">
        <v>191</v>
      </c>
      <c r="I196" s="46">
        <v>6</v>
      </c>
      <c r="J196" s="119"/>
      <c r="K196" s="119"/>
      <c r="L196" s="119">
        <f t="shared" si="1"/>
        <v>0</v>
      </c>
      <c r="M196" s="119"/>
      <c r="N196" s="119"/>
      <c r="O196" s="200"/>
    </row>
    <row r="197" spans="1:15" ht="27" x14ac:dyDescent="0.3">
      <c r="A197" s="199" t="s">
        <v>292</v>
      </c>
      <c r="B197" s="43" t="s">
        <v>84</v>
      </c>
      <c r="C197" s="44" t="s">
        <v>293</v>
      </c>
      <c r="D197" s="118" t="s">
        <v>294</v>
      </c>
      <c r="E197" s="118"/>
      <c r="F197" s="118"/>
      <c r="G197" s="118"/>
      <c r="H197" s="45" t="s">
        <v>191</v>
      </c>
      <c r="I197" s="46">
        <v>7</v>
      </c>
      <c r="J197" s="119"/>
      <c r="K197" s="119"/>
      <c r="L197" s="119">
        <f t="shared" si="1"/>
        <v>0</v>
      </c>
      <c r="M197" s="119"/>
      <c r="N197" s="119"/>
      <c r="O197" s="200"/>
    </row>
    <row r="198" spans="1:15" ht="27" x14ac:dyDescent="0.3">
      <c r="A198" s="199" t="s">
        <v>295</v>
      </c>
      <c r="B198" s="43" t="s">
        <v>84</v>
      </c>
      <c r="C198" s="44" t="s">
        <v>296</v>
      </c>
      <c r="D198" s="118" t="s">
        <v>297</v>
      </c>
      <c r="E198" s="118"/>
      <c r="F198" s="118"/>
      <c r="G198" s="118"/>
      <c r="H198" s="45" t="s">
        <v>191</v>
      </c>
      <c r="I198" s="46">
        <v>6</v>
      </c>
      <c r="J198" s="119"/>
      <c r="K198" s="119"/>
      <c r="L198" s="119">
        <f t="shared" si="1"/>
        <v>0</v>
      </c>
      <c r="M198" s="119"/>
      <c r="N198" s="119"/>
      <c r="O198" s="200"/>
    </row>
    <row r="199" spans="1:15" ht="27" x14ac:dyDescent="0.3">
      <c r="A199" s="199" t="s">
        <v>298</v>
      </c>
      <c r="B199" s="43" t="s">
        <v>84</v>
      </c>
      <c r="C199" s="44" t="s">
        <v>299</v>
      </c>
      <c r="D199" s="118" t="s">
        <v>300</v>
      </c>
      <c r="E199" s="118"/>
      <c r="F199" s="118"/>
      <c r="G199" s="118"/>
      <c r="H199" s="45" t="s">
        <v>131</v>
      </c>
      <c r="I199" s="46">
        <v>1</v>
      </c>
      <c r="J199" s="119"/>
      <c r="K199" s="119"/>
      <c r="L199" s="119">
        <f t="shared" si="1"/>
        <v>0</v>
      </c>
      <c r="M199" s="119"/>
      <c r="N199" s="119"/>
      <c r="O199" s="200"/>
    </row>
    <row r="200" spans="1:15" s="70" customFormat="1" ht="18" x14ac:dyDescent="0.35">
      <c r="A200" s="195"/>
      <c r="B200" s="69" t="s">
        <v>74</v>
      </c>
      <c r="C200" s="69"/>
      <c r="D200" s="69"/>
      <c r="E200" s="69"/>
      <c r="F200" s="69"/>
      <c r="G200" s="69"/>
      <c r="H200" s="69"/>
      <c r="I200" s="69"/>
      <c r="J200" s="69"/>
      <c r="K200" s="69"/>
      <c r="L200" s="120">
        <f>SUM(L201)</f>
        <v>0</v>
      </c>
      <c r="M200" s="120"/>
      <c r="N200" s="120"/>
      <c r="O200" s="206"/>
    </row>
    <row r="201" spans="1:15" s="72" customFormat="1" ht="15" x14ac:dyDescent="0.3">
      <c r="A201" s="197"/>
      <c r="B201" s="71" t="s">
        <v>75</v>
      </c>
      <c r="C201" s="71"/>
      <c r="D201" s="71"/>
      <c r="E201" s="71"/>
      <c r="F201" s="71"/>
      <c r="G201" s="71"/>
      <c r="H201" s="71"/>
      <c r="I201" s="71"/>
      <c r="J201" s="71"/>
      <c r="K201" s="71"/>
      <c r="L201" s="121">
        <f>SUM(L202:O203)</f>
        <v>0</v>
      </c>
      <c r="M201" s="121"/>
      <c r="N201" s="121"/>
      <c r="O201" s="204"/>
    </row>
    <row r="202" spans="1:15" ht="27" x14ac:dyDescent="0.3">
      <c r="A202" s="199" t="s">
        <v>301</v>
      </c>
      <c r="B202" s="43" t="s">
        <v>84</v>
      </c>
      <c r="C202" s="44" t="s">
        <v>302</v>
      </c>
      <c r="D202" s="118" t="s">
        <v>303</v>
      </c>
      <c r="E202" s="118"/>
      <c r="F202" s="118"/>
      <c r="G202" s="118"/>
      <c r="H202" s="45" t="s">
        <v>131</v>
      </c>
      <c r="I202" s="46">
        <v>1</v>
      </c>
      <c r="J202" s="119"/>
      <c r="K202" s="119"/>
      <c r="L202" s="119">
        <f t="shared" si="1"/>
        <v>0</v>
      </c>
      <c r="M202" s="119"/>
      <c r="N202" s="119"/>
      <c r="O202" s="200"/>
    </row>
    <row r="203" spans="1:15" ht="27" x14ac:dyDescent="0.3">
      <c r="A203" s="199" t="s">
        <v>304</v>
      </c>
      <c r="B203" s="43" t="s">
        <v>84</v>
      </c>
      <c r="C203" s="44" t="s">
        <v>305</v>
      </c>
      <c r="D203" s="118" t="s">
        <v>306</v>
      </c>
      <c r="E203" s="118"/>
      <c r="F203" s="118"/>
      <c r="G203" s="118"/>
      <c r="H203" s="45" t="s">
        <v>131</v>
      </c>
      <c r="I203" s="46">
        <v>1</v>
      </c>
      <c r="J203" s="119"/>
      <c r="K203" s="119"/>
      <c r="L203" s="119">
        <f t="shared" si="1"/>
        <v>0</v>
      </c>
      <c r="M203" s="119"/>
      <c r="N203" s="119"/>
      <c r="O203" s="200"/>
    </row>
    <row r="204" spans="1:15" x14ac:dyDescent="0.3">
      <c r="A204" s="207"/>
      <c r="B204" s="208"/>
      <c r="C204" s="208"/>
      <c r="D204" s="208"/>
      <c r="E204" s="208"/>
      <c r="F204" s="208"/>
      <c r="G204" s="208"/>
      <c r="H204" s="208"/>
      <c r="I204" s="208"/>
      <c r="J204" s="208"/>
      <c r="K204" s="208"/>
      <c r="L204" s="208"/>
      <c r="M204" s="208"/>
      <c r="N204" s="208"/>
      <c r="O204" s="209"/>
    </row>
  </sheetData>
  <mergeCells count="287">
    <mergeCell ref="K28:N28"/>
    <mergeCell ref="K29:N29"/>
    <mergeCell ref="C25:J25"/>
    <mergeCell ref="M21:N21"/>
    <mergeCell ref="M22:N22"/>
    <mergeCell ref="M19:N19"/>
    <mergeCell ref="M18:N18"/>
    <mergeCell ref="M16:N16"/>
    <mergeCell ref="F35:H35"/>
    <mergeCell ref="K35:N35"/>
    <mergeCell ref="F36:H36"/>
    <mergeCell ref="K36:N36"/>
    <mergeCell ref="F33:H33"/>
    <mergeCell ref="K33:N33"/>
    <mergeCell ref="F34:H34"/>
    <mergeCell ref="K34:N34"/>
    <mergeCell ref="K31:N31"/>
    <mergeCell ref="A5:O5"/>
    <mergeCell ref="D7:N7"/>
    <mergeCell ref="D8:N8"/>
    <mergeCell ref="M10:N10"/>
    <mergeCell ref="M12:N12"/>
    <mergeCell ref="M13:N13"/>
    <mergeCell ref="M15:N15"/>
    <mergeCell ref="L93:O93"/>
    <mergeCell ref="L94:O94"/>
    <mergeCell ref="L91:O91"/>
    <mergeCell ref="L92:O92"/>
    <mergeCell ref="L89:O89"/>
    <mergeCell ref="L90:O90"/>
    <mergeCell ref="A87:E87"/>
    <mergeCell ref="L87:O87"/>
    <mergeCell ref="K85:O85"/>
    <mergeCell ref="K84:O84"/>
    <mergeCell ref="D80:N80"/>
    <mergeCell ref="K82:N82"/>
    <mergeCell ref="D79:N79"/>
    <mergeCell ref="A77:O77"/>
    <mergeCell ref="J39:N39"/>
    <mergeCell ref="F37:H37"/>
    <mergeCell ref="K37:N37"/>
    <mergeCell ref="J103:O103"/>
    <mergeCell ref="A109:O109"/>
    <mergeCell ref="D111:N111"/>
    <mergeCell ref="D112:N112"/>
    <mergeCell ref="K114:N114"/>
    <mergeCell ref="K116:O116"/>
    <mergeCell ref="L95:O95"/>
    <mergeCell ref="L96:O96"/>
    <mergeCell ref="L97:O97"/>
    <mergeCell ref="L98:O98"/>
    <mergeCell ref="L99:O99"/>
    <mergeCell ref="L101:O101"/>
    <mergeCell ref="L122:O122"/>
    <mergeCell ref="D123:G123"/>
    <mergeCell ref="J123:K123"/>
    <mergeCell ref="L123:O123"/>
    <mergeCell ref="D124:G124"/>
    <mergeCell ref="J124:K124"/>
    <mergeCell ref="L124:O124"/>
    <mergeCell ref="K117:O117"/>
    <mergeCell ref="D119:G119"/>
    <mergeCell ref="J119:K119"/>
    <mergeCell ref="L119:O119"/>
    <mergeCell ref="L120:O120"/>
    <mergeCell ref="L121:O121"/>
    <mergeCell ref="D127:G127"/>
    <mergeCell ref="J127:K127"/>
    <mergeCell ref="L127:O127"/>
    <mergeCell ref="D128:G128"/>
    <mergeCell ref="J128:K128"/>
    <mergeCell ref="L128:O128"/>
    <mergeCell ref="D125:G125"/>
    <mergeCell ref="J125:K125"/>
    <mergeCell ref="L125:O125"/>
    <mergeCell ref="D126:G126"/>
    <mergeCell ref="J126:K126"/>
    <mergeCell ref="L126:O126"/>
    <mergeCell ref="D131:G131"/>
    <mergeCell ref="J131:K131"/>
    <mergeCell ref="L131:O131"/>
    <mergeCell ref="D132:G132"/>
    <mergeCell ref="J132:K132"/>
    <mergeCell ref="L132:O132"/>
    <mergeCell ref="D129:G129"/>
    <mergeCell ref="J129:K129"/>
    <mergeCell ref="L129:O129"/>
    <mergeCell ref="D130:G130"/>
    <mergeCell ref="J130:K130"/>
    <mergeCell ref="L130:O130"/>
    <mergeCell ref="D137:G137"/>
    <mergeCell ref="J137:K137"/>
    <mergeCell ref="L137:O137"/>
    <mergeCell ref="D138:G138"/>
    <mergeCell ref="J138:K138"/>
    <mergeCell ref="L138:O138"/>
    <mergeCell ref="L133:O133"/>
    <mergeCell ref="D134:G134"/>
    <mergeCell ref="J134:K134"/>
    <mergeCell ref="L134:O134"/>
    <mergeCell ref="L135:O135"/>
    <mergeCell ref="D136:G136"/>
    <mergeCell ref="J136:K136"/>
    <mergeCell ref="L136:O136"/>
    <mergeCell ref="D141:G141"/>
    <mergeCell ref="J141:K141"/>
    <mergeCell ref="L141:O141"/>
    <mergeCell ref="D142:G142"/>
    <mergeCell ref="J142:K142"/>
    <mergeCell ref="L142:O142"/>
    <mergeCell ref="D139:G139"/>
    <mergeCell ref="J139:K139"/>
    <mergeCell ref="L139:O139"/>
    <mergeCell ref="D140:G140"/>
    <mergeCell ref="J140:K140"/>
    <mergeCell ref="L140:O140"/>
    <mergeCell ref="D145:G145"/>
    <mergeCell ref="J145:K145"/>
    <mergeCell ref="L145:O145"/>
    <mergeCell ref="D146:G146"/>
    <mergeCell ref="J146:K146"/>
    <mergeCell ref="L146:O146"/>
    <mergeCell ref="D143:G143"/>
    <mergeCell ref="J143:K143"/>
    <mergeCell ref="L143:O143"/>
    <mergeCell ref="D144:G144"/>
    <mergeCell ref="J144:K144"/>
    <mergeCell ref="L144:O144"/>
    <mergeCell ref="D151:G151"/>
    <mergeCell ref="J151:K151"/>
    <mergeCell ref="L151:O151"/>
    <mergeCell ref="D152:G152"/>
    <mergeCell ref="J152:K152"/>
    <mergeCell ref="L152:O152"/>
    <mergeCell ref="L147:O147"/>
    <mergeCell ref="L148:O148"/>
    <mergeCell ref="D149:G149"/>
    <mergeCell ref="J149:K149"/>
    <mergeCell ref="L149:O149"/>
    <mergeCell ref="D150:G150"/>
    <mergeCell ref="J150:K150"/>
    <mergeCell ref="L150:O150"/>
    <mergeCell ref="D155:G155"/>
    <mergeCell ref="J155:K155"/>
    <mergeCell ref="L155:O155"/>
    <mergeCell ref="D156:G156"/>
    <mergeCell ref="J156:K156"/>
    <mergeCell ref="L156:O156"/>
    <mergeCell ref="D153:G153"/>
    <mergeCell ref="J153:K153"/>
    <mergeCell ref="L153:O153"/>
    <mergeCell ref="D154:G154"/>
    <mergeCell ref="J154:K154"/>
    <mergeCell ref="L154:O154"/>
    <mergeCell ref="D159:G159"/>
    <mergeCell ref="J159:K159"/>
    <mergeCell ref="L159:O159"/>
    <mergeCell ref="D160:G160"/>
    <mergeCell ref="J160:K160"/>
    <mergeCell ref="L160:O160"/>
    <mergeCell ref="D157:G157"/>
    <mergeCell ref="J157:K157"/>
    <mergeCell ref="L157:O157"/>
    <mergeCell ref="D158:G158"/>
    <mergeCell ref="J158:K158"/>
    <mergeCell ref="L158:O158"/>
    <mergeCell ref="D163:G163"/>
    <mergeCell ref="J163:K163"/>
    <mergeCell ref="L163:O163"/>
    <mergeCell ref="L164:O164"/>
    <mergeCell ref="D165:G165"/>
    <mergeCell ref="J165:K165"/>
    <mergeCell ref="L165:O165"/>
    <mergeCell ref="D161:G161"/>
    <mergeCell ref="J161:K161"/>
    <mergeCell ref="L161:O161"/>
    <mergeCell ref="D162:G162"/>
    <mergeCell ref="J162:K162"/>
    <mergeCell ref="L162:O162"/>
    <mergeCell ref="D168:G168"/>
    <mergeCell ref="J168:K168"/>
    <mergeCell ref="L168:O168"/>
    <mergeCell ref="D169:G169"/>
    <mergeCell ref="J169:K169"/>
    <mergeCell ref="L169:O169"/>
    <mergeCell ref="D166:G166"/>
    <mergeCell ref="J166:K166"/>
    <mergeCell ref="L166:O166"/>
    <mergeCell ref="D167:G167"/>
    <mergeCell ref="J167:K167"/>
    <mergeCell ref="L167:O167"/>
    <mergeCell ref="D172:G172"/>
    <mergeCell ref="J172:K172"/>
    <mergeCell ref="L172:O172"/>
    <mergeCell ref="D173:G173"/>
    <mergeCell ref="J173:K173"/>
    <mergeCell ref="L173:O173"/>
    <mergeCell ref="D170:G170"/>
    <mergeCell ref="J170:K170"/>
    <mergeCell ref="L170:O170"/>
    <mergeCell ref="D171:G171"/>
    <mergeCell ref="J171:K171"/>
    <mergeCell ref="L171:O171"/>
    <mergeCell ref="D176:G176"/>
    <mergeCell ref="J176:K176"/>
    <mergeCell ref="L176:O176"/>
    <mergeCell ref="D177:G177"/>
    <mergeCell ref="J177:K177"/>
    <mergeCell ref="L177:O177"/>
    <mergeCell ref="D174:G174"/>
    <mergeCell ref="J174:K174"/>
    <mergeCell ref="L174:O174"/>
    <mergeCell ref="D175:G175"/>
    <mergeCell ref="J175:K175"/>
    <mergeCell ref="L175:O175"/>
    <mergeCell ref="D180:G180"/>
    <mergeCell ref="J180:K180"/>
    <mergeCell ref="L180:O180"/>
    <mergeCell ref="D181:G181"/>
    <mergeCell ref="J181:K181"/>
    <mergeCell ref="L181:O181"/>
    <mergeCell ref="D178:G178"/>
    <mergeCell ref="J178:K178"/>
    <mergeCell ref="L178:O178"/>
    <mergeCell ref="D179:G179"/>
    <mergeCell ref="J179:K179"/>
    <mergeCell ref="L179:O179"/>
    <mergeCell ref="D184:G184"/>
    <mergeCell ref="J184:K184"/>
    <mergeCell ref="L184:O184"/>
    <mergeCell ref="D185:G185"/>
    <mergeCell ref="J185:K185"/>
    <mergeCell ref="L185:O185"/>
    <mergeCell ref="D182:G182"/>
    <mergeCell ref="J182:K182"/>
    <mergeCell ref="L182:O182"/>
    <mergeCell ref="D183:G183"/>
    <mergeCell ref="J183:K183"/>
    <mergeCell ref="L183:O183"/>
    <mergeCell ref="D189:G189"/>
    <mergeCell ref="J189:K189"/>
    <mergeCell ref="L189:O189"/>
    <mergeCell ref="D190:G190"/>
    <mergeCell ref="J190:K190"/>
    <mergeCell ref="L190:O190"/>
    <mergeCell ref="D186:G186"/>
    <mergeCell ref="J186:K186"/>
    <mergeCell ref="L186:O186"/>
    <mergeCell ref="L187:O187"/>
    <mergeCell ref="D188:G188"/>
    <mergeCell ref="J188:K188"/>
    <mergeCell ref="L188:O188"/>
    <mergeCell ref="D193:G193"/>
    <mergeCell ref="J193:K193"/>
    <mergeCell ref="L193:O193"/>
    <mergeCell ref="D194:G194"/>
    <mergeCell ref="J194:K194"/>
    <mergeCell ref="L194:O194"/>
    <mergeCell ref="D191:G191"/>
    <mergeCell ref="J191:K191"/>
    <mergeCell ref="L191:O191"/>
    <mergeCell ref="D192:G192"/>
    <mergeCell ref="J192:K192"/>
    <mergeCell ref="L192:O192"/>
    <mergeCell ref="D197:G197"/>
    <mergeCell ref="J197:K197"/>
    <mergeCell ref="L197:O197"/>
    <mergeCell ref="D198:G198"/>
    <mergeCell ref="J198:K198"/>
    <mergeCell ref="L198:O198"/>
    <mergeCell ref="D195:G195"/>
    <mergeCell ref="J195:K195"/>
    <mergeCell ref="L195:O195"/>
    <mergeCell ref="D196:G196"/>
    <mergeCell ref="J196:K196"/>
    <mergeCell ref="L196:O196"/>
    <mergeCell ref="D203:G203"/>
    <mergeCell ref="J203:K203"/>
    <mergeCell ref="L203:O203"/>
    <mergeCell ref="D199:G199"/>
    <mergeCell ref="J199:K199"/>
    <mergeCell ref="L199:O199"/>
    <mergeCell ref="L200:O200"/>
    <mergeCell ref="L201:O201"/>
    <mergeCell ref="D202:G202"/>
    <mergeCell ref="J202:K202"/>
    <mergeCell ref="L202:O20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721 - Rekapitulace </vt:lpstr>
      <vt:lpstr>SO 01 - 721 ZTI - rozpočet</vt:lpstr>
      <vt:lpstr>'721 - Rekapitulace '!Oblast_tisku</vt:lpstr>
      <vt:lpstr>'SO 01 - 721 ZTI - rozpočet'!Oblast_tisku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Vosa-PC\Vosa</dc:creator>
  <cp:lastModifiedBy>Mikutová Eva</cp:lastModifiedBy>
  <cp:lastPrinted>2018-02-13T11:50:43Z</cp:lastPrinted>
  <dcterms:created xsi:type="dcterms:W3CDTF">2017-02-16T09:14:04Z</dcterms:created>
  <dcterms:modified xsi:type="dcterms:W3CDTF">2018-02-13T12:13:00Z</dcterms:modified>
</cp:coreProperties>
</file>